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inscriptions" sheetId="1" r:id="rId1"/>
    <sheet name="Ronde 1" sheetId="2" r:id="rId2"/>
    <sheet name="clt 1" sheetId="6" r:id="rId3"/>
    <sheet name="Ronde 2" sheetId="3" r:id="rId4"/>
    <sheet name="clt 2" sheetId="7" r:id="rId5"/>
    <sheet name="Ronde 3" sheetId="4" r:id="rId6"/>
    <sheet name="clt 3" sheetId="8" r:id="rId7"/>
  </sheets>
  <calcPr calcId="125725" iterateDelta="1E-4"/>
</workbook>
</file>

<file path=xl/calcChain.xml><?xml version="1.0" encoding="utf-8"?>
<calcChain xmlns="http://schemas.openxmlformats.org/spreadsheetml/2006/main">
  <c r="AC11" i="4"/>
  <c r="AC12"/>
  <c r="AC16"/>
  <c r="AC17"/>
  <c r="AC21"/>
  <c r="AC22"/>
  <c r="AC26"/>
  <c r="AC27"/>
  <c r="AC31"/>
  <c r="AC32"/>
  <c r="AC36"/>
  <c r="AC37"/>
  <c r="AC41"/>
  <c r="AC42"/>
  <c r="AC46"/>
  <c r="AC47"/>
  <c r="AC51"/>
  <c r="AC52"/>
  <c r="AC56"/>
  <c r="AC57"/>
  <c r="AC61"/>
  <c r="AC62"/>
  <c r="AC7"/>
  <c r="AC6"/>
  <c r="AC31" i="3"/>
  <c r="Z62" i="4" l="1"/>
  <c r="V62"/>
  <c r="Q62"/>
  <c r="L62"/>
  <c r="G62"/>
  <c r="C62"/>
  <c r="Z61"/>
  <c r="V61"/>
  <c r="Q61"/>
  <c r="L61"/>
  <c r="G61"/>
  <c r="C61"/>
  <c r="Z57"/>
  <c r="V57"/>
  <c r="Q57"/>
  <c r="L57"/>
  <c r="G57"/>
  <c r="C57"/>
  <c r="Z56"/>
  <c r="V56"/>
  <c r="W57" s="1"/>
  <c r="Q56"/>
  <c r="L56"/>
  <c r="G56"/>
  <c r="C56"/>
  <c r="Z52"/>
  <c r="V52"/>
  <c r="Q52"/>
  <c r="L52"/>
  <c r="G52"/>
  <c r="C52"/>
  <c r="Z51"/>
  <c r="V51"/>
  <c r="Q51"/>
  <c r="L51"/>
  <c r="G51"/>
  <c r="C51"/>
  <c r="Z47"/>
  <c r="V47"/>
  <c r="Q47"/>
  <c r="L47"/>
  <c r="G47"/>
  <c r="C47"/>
  <c r="H24" i="1" s="1"/>
  <c r="Z46" i="4"/>
  <c r="V46"/>
  <c r="Q46"/>
  <c r="L46"/>
  <c r="G46"/>
  <c r="C46"/>
  <c r="H16" i="1" s="1"/>
  <c r="Z42" i="4"/>
  <c r="V42"/>
  <c r="Q42"/>
  <c r="L42"/>
  <c r="G42"/>
  <c r="C42"/>
  <c r="Z41"/>
  <c r="V41"/>
  <c r="Q41"/>
  <c r="L41"/>
  <c r="G41"/>
  <c r="C41"/>
  <c r="Z37"/>
  <c r="V37"/>
  <c r="Q37"/>
  <c r="L37"/>
  <c r="G37"/>
  <c r="C37"/>
  <c r="Z36"/>
  <c r="V36"/>
  <c r="Q36"/>
  <c r="L36"/>
  <c r="G36"/>
  <c r="C36"/>
  <c r="Z32"/>
  <c r="V32"/>
  <c r="Q32"/>
  <c r="L32"/>
  <c r="G32"/>
  <c r="C32"/>
  <c r="Z31"/>
  <c r="V31"/>
  <c r="Q31"/>
  <c r="L31"/>
  <c r="G31"/>
  <c r="C31"/>
  <c r="H23" i="1" s="1"/>
  <c r="Z27" i="4"/>
  <c r="V27"/>
  <c r="Q27"/>
  <c r="L27"/>
  <c r="G27"/>
  <c r="C27"/>
  <c r="Z26"/>
  <c r="V26"/>
  <c r="W26" s="1"/>
  <c r="Q26"/>
  <c r="L26"/>
  <c r="G26"/>
  <c r="H27" s="1"/>
  <c r="C26"/>
  <c r="Z22"/>
  <c r="V22"/>
  <c r="Q22"/>
  <c r="L22"/>
  <c r="G22"/>
  <c r="C22"/>
  <c r="Z21"/>
  <c r="V21"/>
  <c r="Q21"/>
  <c r="L21"/>
  <c r="G21"/>
  <c r="C21"/>
  <c r="H13" i="1" s="1"/>
  <c r="Z17" i="4"/>
  <c r="V17"/>
  <c r="Q17"/>
  <c r="L17"/>
  <c r="G17"/>
  <c r="C17"/>
  <c r="H15" i="1" s="1"/>
  <c r="Z16" i="4"/>
  <c r="V16"/>
  <c r="Q16"/>
  <c r="L16"/>
  <c r="G16"/>
  <c r="C16"/>
  <c r="Z12"/>
  <c r="V12"/>
  <c r="Q12"/>
  <c r="L12"/>
  <c r="G12"/>
  <c r="C12"/>
  <c r="H17" i="1" s="1"/>
  <c r="Z11" i="4"/>
  <c r="V11"/>
  <c r="Q11"/>
  <c r="L11"/>
  <c r="G11"/>
  <c r="C11"/>
  <c r="H14" i="1" s="1"/>
  <c r="Z7" i="4"/>
  <c r="V7"/>
  <c r="Q7"/>
  <c r="L7"/>
  <c r="G7"/>
  <c r="C7"/>
  <c r="H19" i="1" s="1"/>
  <c r="Z6" i="4"/>
  <c r="V6"/>
  <c r="Q6"/>
  <c r="L6"/>
  <c r="G6"/>
  <c r="C6"/>
  <c r="C62" i="3"/>
  <c r="C61"/>
  <c r="C57"/>
  <c r="C56"/>
  <c r="C52"/>
  <c r="C51"/>
  <c r="C47"/>
  <c r="C46"/>
  <c r="C42"/>
  <c r="C41"/>
  <c r="C37"/>
  <c r="C36"/>
  <c r="C32"/>
  <c r="C31"/>
  <c r="C27"/>
  <c r="C26"/>
  <c r="C22"/>
  <c r="C21"/>
  <c r="C17"/>
  <c r="C16"/>
  <c r="C12"/>
  <c r="C11"/>
  <c r="C62" i="2"/>
  <c r="C61"/>
  <c r="C57"/>
  <c r="C56"/>
  <c r="C52"/>
  <c r="C51"/>
  <c r="C47"/>
  <c r="C46"/>
  <c r="C42"/>
  <c r="C41"/>
  <c r="C37"/>
  <c r="C36"/>
  <c r="C32"/>
  <c r="C31"/>
  <c r="C27"/>
  <c r="C26"/>
  <c r="C22"/>
  <c r="C21"/>
  <c r="C17"/>
  <c r="C16"/>
  <c r="C12"/>
  <c r="C11"/>
  <c r="F19" i="1"/>
  <c r="H25"/>
  <c r="H5"/>
  <c r="H6"/>
  <c r="H8"/>
  <c r="H10"/>
  <c r="H12"/>
  <c r="H21"/>
  <c r="H22"/>
  <c r="A11" i="2"/>
  <c r="A16" s="1"/>
  <c r="A21" s="1"/>
  <c r="A26" s="1"/>
  <c r="A31" s="1"/>
  <c r="A36" s="1"/>
  <c r="A41" s="1"/>
  <c r="A46" s="1"/>
  <c r="A51" s="1"/>
  <c r="A56" s="1"/>
  <c r="A61" s="1"/>
  <c r="A6" i="3" s="1"/>
  <c r="A11" s="1"/>
  <c r="A16" s="1"/>
  <c r="A21" s="1"/>
  <c r="A26" s="1"/>
  <c r="A31" s="1"/>
  <c r="A36" s="1"/>
  <c r="A41" s="1"/>
  <c r="A46" s="1"/>
  <c r="A51" s="1"/>
  <c r="A56" s="1"/>
  <c r="A61" s="1"/>
  <c r="A6" i="4" s="1"/>
  <c r="A11" s="1"/>
  <c r="A16" s="1"/>
  <c r="A21" s="1"/>
  <c r="A26" s="1"/>
  <c r="A31" s="1"/>
  <c r="A36" s="1"/>
  <c r="A41" s="1"/>
  <c r="A46" s="1"/>
  <c r="A51" s="1"/>
  <c r="A56" s="1"/>
  <c r="A61" s="1"/>
  <c r="Z62" i="3"/>
  <c r="V62"/>
  <c r="Q62"/>
  <c r="L62"/>
  <c r="G62"/>
  <c r="Z61"/>
  <c r="V61"/>
  <c r="Q61"/>
  <c r="L61"/>
  <c r="G61"/>
  <c r="Z57"/>
  <c r="V57"/>
  <c r="Q57"/>
  <c r="L57"/>
  <c r="G57"/>
  <c r="Z56"/>
  <c r="V56"/>
  <c r="Q56"/>
  <c r="L56"/>
  <c r="G56"/>
  <c r="Z52"/>
  <c r="V52"/>
  <c r="Q52"/>
  <c r="L52"/>
  <c r="G52"/>
  <c r="Z51"/>
  <c r="V51"/>
  <c r="Q51"/>
  <c r="L51"/>
  <c r="G51"/>
  <c r="Z47"/>
  <c r="V47"/>
  <c r="Q47"/>
  <c r="L47"/>
  <c r="G47"/>
  <c r="Z46"/>
  <c r="V46"/>
  <c r="Q46"/>
  <c r="L46"/>
  <c r="G46"/>
  <c r="Z42"/>
  <c r="V42"/>
  <c r="Q42"/>
  <c r="L42"/>
  <c r="G42"/>
  <c r="Z41"/>
  <c r="V41"/>
  <c r="Q41"/>
  <c r="L41"/>
  <c r="G41"/>
  <c r="Z37"/>
  <c r="V37"/>
  <c r="Q37"/>
  <c r="L37"/>
  <c r="G37"/>
  <c r="Z36"/>
  <c r="V36"/>
  <c r="Q36"/>
  <c r="L36"/>
  <c r="G36"/>
  <c r="Z32"/>
  <c r="V32"/>
  <c r="Q32"/>
  <c r="L32"/>
  <c r="G32"/>
  <c r="Z31"/>
  <c r="V31"/>
  <c r="Q31"/>
  <c r="L31"/>
  <c r="G31"/>
  <c r="Z27"/>
  <c r="V27"/>
  <c r="Q27"/>
  <c r="L27"/>
  <c r="G27"/>
  <c r="Z26"/>
  <c r="V26"/>
  <c r="Q26"/>
  <c r="L26"/>
  <c r="G26"/>
  <c r="Z22"/>
  <c r="V22"/>
  <c r="Q22"/>
  <c r="L22"/>
  <c r="G22"/>
  <c r="Z21"/>
  <c r="V21"/>
  <c r="Q21"/>
  <c r="L21"/>
  <c r="G21"/>
  <c r="Z17"/>
  <c r="V17"/>
  <c r="Q17"/>
  <c r="L17"/>
  <c r="G17"/>
  <c r="Z16"/>
  <c r="V16"/>
  <c r="Q16"/>
  <c r="L16"/>
  <c r="G16"/>
  <c r="Z12"/>
  <c r="V12"/>
  <c r="Q12"/>
  <c r="L12"/>
  <c r="G12"/>
  <c r="Z11"/>
  <c r="V11"/>
  <c r="Q11"/>
  <c r="L11"/>
  <c r="G11"/>
  <c r="Z7"/>
  <c r="V7"/>
  <c r="Q7"/>
  <c r="L7"/>
  <c r="G7"/>
  <c r="C7"/>
  <c r="F23" i="1" s="1"/>
  <c r="Z6" i="3"/>
  <c r="V6"/>
  <c r="Q6"/>
  <c r="L6"/>
  <c r="G6"/>
  <c r="C6"/>
  <c r="D4" i="1"/>
  <c r="C7" i="2"/>
  <c r="D19" i="1" s="1"/>
  <c r="C6" i="2"/>
  <c r="D2" i="1" s="1"/>
  <c r="Z62" i="2"/>
  <c r="V62"/>
  <c r="Q62"/>
  <c r="L62"/>
  <c r="G62"/>
  <c r="Z61"/>
  <c r="V61"/>
  <c r="Q61"/>
  <c r="L61"/>
  <c r="G61"/>
  <c r="Z57"/>
  <c r="V57"/>
  <c r="Q57"/>
  <c r="L57"/>
  <c r="G57"/>
  <c r="Z56"/>
  <c r="V56"/>
  <c r="Q56"/>
  <c r="L56"/>
  <c r="G56"/>
  <c r="Z52"/>
  <c r="V52"/>
  <c r="Q52"/>
  <c r="L52"/>
  <c r="G52"/>
  <c r="Z51"/>
  <c r="V51"/>
  <c r="Q51"/>
  <c r="L51"/>
  <c r="G51"/>
  <c r="Z47"/>
  <c r="V47"/>
  <c r="Q47"/>
  <c r="L47"/>
  <c r="G47"/>
  <c r="Z46"/>
  <c r="V46"/>
  <c r="Q46"/>
  <c r="L46"/>
  <c r="G46"/>
  <c r="Z42"/>
  <c r="V42"/>
  <c r="Q42"/>
  <c r="L42"/>
  <c r="G42"/>
  <c r="Z41"/>
  <c r="V41"/>
  <c r="Q41"/>
  <c r="L41"/>
  <c r="G41"/>
  <c r="Z37"/>
  <c r="V37"/>
  <c r="Q37"/>
  <c r="L37"/>
  <c r="G37"/>
  <c r="Z36"/>
  <c r="V36"/>
  <c r="Q36"/>
  <c r="L36"/>
  <c r="G36"/>
  <c r="Z32"/>
  <c r="V32"/>
  <c r="Q32"/>
  <c r="L32"/>
  <c r="G32"/>
  <c r="Z31"/>
  <c r="V31"/>
  <c r="Q31"/>
  <c r="L31"/>
  <c r="G31"/>
  <c r="Z27"/>
  <c r="V27"/>
  <c r="Q27"/>
  <c r="L27"/>
  <c r="G27"/>
  <c r="Z26"/>
  <c r="V26"/>
  <c r="Q26"/>
  <c r="L26"/>
  <c r="G26"/>
  <c r="Z22"/>
  <c r="V22"/>
  <c r="Q22"/>
  <c r="L22"/>
  <c r="G22"/>
  <c r="Z21"/>
  <c r="V21"/>
  <c r="Q21"/>
  <c r="L21"/>
  <c r="G21"/>
  <c r="Z17"/>
  <c r="V17"/>
  <c r="Q17"/>
  <c r="L17"/>
  <c r="G17"/>
  <c r="Z16"/>
  <c r="V16"/>
  <c r="Q16"/>
  <c r="L16"/>
  <c r="G16"/>
  <c r="Z12"/>
  <c r="V12"/>
  <c r="Q12"/>
  <c r="L12"/>
  <c r="G12"/>
  <c r="Z11"/>
  <c r="V11"/>
  <c r="Q11"/>
  <c r="L11"/>
  <c r="G11"/>
  <c r="Z7"/>
  <c r="V7"/>
  <c r="Q7"/>
  <c r="L7"/>
  <c r="G7"/>
  <c r="Z6"/>
  <c r="V6"/>
  <c r="Q6"/>
  <c r="L6"/>
  <c r="G6"/>
  <c r="I19" i="1" l="1"/>
  <c r="R56" i="4"/>
  <c r="H56"/>
  <c r="M42"/>
  <c r="M22"/>
  <c r="R7"/>
  <c r="M7"/>
  <c r="M47"/>
  <c r="Y51"/>
  <c r="R16"/>
  <c r="W61"/>
  <c r="R62"/>
  <c r="R12"/>
  <c r="M11"/>
  <c r="Y36"/>
  <c r="W31"/>
  <c r="R31"/>
  <c r="Y7"/>
  <c r="W16"/>
  <c r="R21"/>
  <c r="H37"/>
  <c r="H20" i="1"/>
  <c r="W42" i="4"/>
  <c r="R52"/>
  <c r="H62"/>
  <c r="M21"/>
  <c r="M27"/>
  <c r="M46"/>
  <c r="M51"/>
  <c r="H57"/>
  <c r="Y57"/>
  <c r="H4" i="1"/>
  <c r="I4" s="1"/>
  <c r="W7" i="4"/>
  <c r="H7" i="1"/>
  <c r="H11"/>
  <c r="Y6" i="4"/>
  <c r="H17"/>
  <c r="W27"/>
  <c r="R32"/>
  <c r="H36"/>
  <c r="Y41"/>
  <c r="R41"/>
  <c r="W46"/>
  <c r="R51"/>
  <c r="M61"/>
  <c r="H9" i="1"/>
  <c r="H3"/>
  <c r="H18"/>
  <c r="M61" i="3"/>
  <c r="D12" i="1"/>
  <c r="I12" s="1"/>
  <c r="W11" i="3"/>
  <c r="Y11" i="4"/>
  <c r="Y12"/>
  <c r="Y17"/>
  <c r="Y27"/>
  <c r="W36"/>
  <c r="R42"/>
  <c r="R61"/>
  <c r="W6"/>
  <c r="R11"/>
  <c r="M17"/>
  <c r="Y21"/>
  <c r="W22"/>
  <c r="Y22"/>
  <c r="M26"/>
  <c r="H32"/>
  <c r="Y32"/>
  <c r="R37"/>
  <c r="W41"/>
  <c r="R47"/>
  <c r="H51"/>
  <c r="W51"/>
  <c r="Y56"/>
  <c r="W62"/>
  <c r="M6"/>
  <c r="W11"/>
  <c r="R17"/>
  <c r="W21"/>
  <c r="R26"/>
  <c r="M31"/>
  <c r="R36"/>
  <c r="Y37"/>
  <c r="M41"/>
  <c r="Y46"/>
  <c r="W47"/>
  <c r="Y47"/>
  <c r="Y52"/>
  <c r="R57"/>
  <c r="Y61"/>
  <c r="H61"/>
  <c r="H52"/>
  <c r="H41"/>
  <c r="H31"/>
  <c r="Y31"/>
  <c r="H16"/>
  <c r="H2" i="1"/>
  <c r="I2" s="1"/>
  <c r="H11" i="4"/>
  <c r="H12"/>
  <c r="H7"/>
  <c r="W17"/>
  <c r="R27"/>
  <c r="W37"/>
  <c r="H47"/>
  <c r="Y16"/>
  <c r="M62"/>
  <c r="H6"/>
  <c r="R6"/>
  <c r="M12"/>
  <c r="W12"/>
  <c r="M16"/>
  <c r="H22"/>
  <c r="R22"/>
  <c r="H26"/>
  <c r="Y26"/>
  <c r="M32"/>
  <c r="W32"/>
  <c r="M36"/>
  <c r="H42"/>
  <c r="Y42"/>
  <c r="H46"/>
  <c r="R46"/>
  <c r="M52"/>
  <c r="W52"/>
  <c r="M56"/>
  <c r="W56"/>
  <c r="Y62"/>
  <c r="M37"/>
  <c r="M57"/>
  <c r="H21"/>
  <c r="F5" i="1"/>
  <c r="F24"/>
  <c r="M62" i="3"/>
  <c r="F16" i="1"/>
  <c r="M51" i="3"/>
  <c r="H37"/>
  <c r="W6"/>
  <c r="M22"/>
  <c r="R27"/>
  <c r="H26"/>
  <c r="R31"/>
  <c r="F15" i="1"/>
  <c r="H17" i="3"/>
  <c r="M26"/>
  <c r="M32"/>
  <c r="W31"/>
  <c r="H36"/>
  <c r="H47"/>
  <c r="R46"/>
  <c r="Y41"/>
  <c r="W36"/>
  <c r="W42"/>
  <c r="W51"/>
  <c r="M56"/>
  <c r="H7"/>
  <c r="R47"/>
  <c r="M52"/>
  <c r="Y62"/>
  <c r="W12"/>
  <c r="W22"/>
  <c r="R17"/>
  <c r="R21"/>
  <c r="Y22"/>
  <c r="H57"/>
  <c r="R56"/>
  <c r="W62"/>
  <c r="H6"/>
  <c r="R6"/>
  <c r="M12"/>
  <c r="H16"/>
  <c r="W21"/>
  <c r="H27"/>
  <c r="W32"/>
  <c r="Y32"/>
  <c r="M36"/>
  <c r="M42"/>
  <c r="H46"/>
  <c r="W46"/>
  <c r="R51"/>
  <c r="Y52"/>
  <c r="R57"/>
  <c r="W61"/>
  <c r="M6"/>
  <c r="Y12"/>
  <c r="M16"/>
  <c r="R41"/>
  <c r="Y42"/>
  <c r="Y57"/>
  <c r="Y11"/>
  <c r="Y21"/>
  <c r="Y31"/>
  <c r="Y47"/>
  <c r="R7"/>
  <c r="M11"/>
  <c r="R16"/>
  <c r="Y17"/>
  <c r="M21"/>
  <c r="R26"/>
  <c r="Y27"/>
  <c r="M31"/>
  <c r="R37"/>
  <c r="W41"/>
  <c r="M46"/>
  <c r="Y51"/>
  <c r="W52"/>
  <c r="H56"/>
  <c r="W56"/>
  <c r="R61"/>
  <c r="Y7"/>
  <c r="R11"/>
  <c r="W16"/>
  <c r="W26"/>
  <c r="R36"/>
  <c r="Y37"/>
  <c r="M41"/>
  <c r="Y61"/>
  <c r="F11" i="1"/>
  <c r="F7"/>
  <c r="F3"/>
  <c r="F20"/>
  <c r="F12"/>
  <c r="F8"/>
  <c r="F4"/>
  <c r="F22"/>
  <c r="F18"/>
  <c r="F14"/>
  <c r="F10"/>
  <c r="F6"/>
  <c r="F2"/>
  <c r="F25"/>
  <c r="F21"/>
  <c r="F17"/>
  <c r="F13"/>
  <c r="F9"/>
  <c r="D14"/>
  <c r="I14" s="1"/>
  <c r="D13"/>
  <c r="I13" s="1"/>
  <c r="H26" i="2"/>
  <c r="D20" i="1"/>
  <c r="D24"/>
  <c r="I24" s="1"/>
  <c r="R62" i="2"/>
  <c r="H11"/>
  <c r="R16"/>
  <c r="D9" i="1"/>
  <c r="D15"/>
  <c r="I15" s="1"/>
  <c r="D6"/>
  <c r="I6" s="1"/>
  <c r="D10"/>
  <c r="I10" s="1"/>
  <c r="D25"/>
  <c r="I25" s="1"/>
  <c r="D17"/>
  <c r="I17" s="1"/>
  <c r="D16"/>
  <c r="I16" s="1"/>
  <c r="D21"/>
  <c r="I21" s="1"/>
  <c r="D11"/>
  <c r="D8"/>
  <c r="I8" s="1"/>
  <c r="D18"/>
  <c r="D22"/>
  <c r="I22" s="1"/>
  <c r="D7"/>
  <c r="W7" i="3"/>
  <c r="R12"/>
  <c r="W17"/>
  <c r="H22"/>
  <c r="R22"/>
  <c r="W27"/>
  <c r="R32"/>
  <c r="W37"/>
  <c r="R42"/>
  <c r="W47"/>
  <c r="R52"/>
  <c r="W57"/>
  <c r="H62"/>
  <c r="R62"/>
  <c r="Y16"/>
  <c r="Y36"/>
  <c r="Y46"/>
  <c r="Y56"/>
  <c r="M7"/>
  <c r="H12"/>
  <c r="M17"/>
  <c r="M27"/>
  <c r="H32"/>
  <c r="M37"/>
  <c r="H42"/>
  <c r="M47"/>
  <c r="H52"/>
  <c r="M57"/>
  <c r="Y6"/>
  <c r="Y26"/>
  <c r="H11"/>
  <c r="H21"/>
  <c r="H31"/>
  <c r="H41"/>
  <c r="H51"/>
  <c r="H61"/>
  <c r="M56" i="2"/>
  <c r="R37"/>
  <c r="W27"/>
  <c r="H46"/>
  <c r="W26"/>
  <c r="R52"/>
  <c r="W56"/>
  <c r="R17"/>
  <c r="R21"/>
  <c r="R31"/>
  <c r="H47"/>
  <c r="R46"/>
  <c r="R57"/>
  <c r="M26"/>
  <c r="W47"/>
  <c r="M62"/>
  <c r="H12"/>
  <c r="W12"/>
  <c r="R11"/>
  <c r="R22"/>
  <c r="H27"/>
  <c r="M42"/>
  <c r="Y42"/>
  <c r="R47"/>
  <c r="Y47"/>
  <c r="Y57"/>
  <c r="R41"/>
  <c r="Y62"/>
  <c r="Y12"/>
  <c r="R27"/>
  <c r="R32"/>
  <c r="R36"/>
  <c r="R51"/>
  <c r="H56"/>
  <c r="W57"/>
  <c r="H57"/>
  <c r="D3" i="1"/>
  <c r="R7" i="2"/>
  <c r="Y17"/>
  <c r="Y32"/>
  <c r="Y37"/>
  <c r="R42"/>
  <c r="M12"/>
  <c r="R12"/>
  <c r="H17"/>
  <c r="W17"/>
  <c r="H22"/>
  <c r="W22"/>
  <c r="H32"/>
  <c r="W32"/>
  <c r="H36"/>
  <c r="W37"/>
  <c r="H42"/>
  <c r="M47"/>
  <c r="H52"/>
  <c r="W52"/>
  <c r="H62"/>
  <c r="R61"/>
  <c r="Y22"/>
  <c r="M27"/>
  <c r="Y52"/>
  <c r="M57"/>
  <c r="M17"/>
  <c r="M22"/>
  <c r="R26"/>
  <c r="M32"/>
  <c r="M37"/>
  <c r="H41"/>
  <c r="W42"/>
  <c r="M52"/>
  <c r="R56"/>
  <c r="H61"/>
  <c r="W62"/>
  <c r="D23" i="1"/>
  <c r="I23" s="1"/>
  <c r="D5"/>
  <c r="I5" s="1"/>
  <c r="H51" i="2"/>
  <c r="H37"/>
  <c r="H31"/>
  <c r="Y27"/>
  <c r="H21"/>
  <c r="H16"/>
  <c r="Y61"/>
  <c r="M61"/>
  <c r="W61"/>
  <c r="Y56"/>
  <c r="M51"/>
  <c r="W51"/>
  <c r="Y51"/>
  <c r="M46"/>
  <c r="W46"/>
  <c r="Y46"/>
  <c r="M41"/>
  <c r="W41"/>
  <c r="Y41"/>
  <c r="M36"/>
  <c r="W36"/>
  <c r="Y36"/>
  <c r="Y31"/>
  <c r="M31"/>
  <c r="W31"/>
  <c r="Y26"/>
  <c r="M21"/>
  <c r="W21"/>
  <c r="Y21"/>
  <c r="Y16"/>
  <c r="M16"/>
  <c r="W16"/>
  <c r="M11"/>
  <c r="W11"/>
  <c r="Y11"/>
  <c r="M7"/>
  <c r="W7"/>
  <c r="R6"/>
  <c r="Y6"/>
  <c r="Y7"/>
  <c r="H6"/>
  <c r="H7"/>
  <c r="M6"/>
  <c r="W6"/>
  <c r="I20" i="1" l="1"/>
  <c r="I9"/>
  <c r="I7"/>
  <c r="I3"/>
  <c r="I11"/>
  <c r="I18"/>
  <c r="X57" i="4"/>
  <c r="X42"/>
  <c r="X7"/>
  <c r="X17"/>
  <c r="X61"/>
  <c r="X12"/>
  <c r="X36"/>
  <c r="X26"/>
  <c r="X27"/>
  <c r="X11"/>
  <c r="AA11" s="1"/>
  <c r="X31"/>
  <c r="X41"/>
  <c r="X37"/>
  <c r="X22"/>
  <c r="X47"/>
  <c r="X32"/>
  <c r="X52"/>
  <c r="X6"/>
  <c r="X21"/>
  <c r="X62"/>
  <c r="X56"/>
  <c r="AA57" s="1"/>
  <c r="X46"/>
  <c r="X51"/>
  <c r="X16"/>
  <c r="X57" i="3"/>
  <c r="X37"/>
  <c r="X51"/>
  <c r="X6"/>
  <c r="X47"/>
  <c r="X16"/>
  <c r="X31"/>
  <c r="X17"/>
  <c r="X36"/>
  <c r="X62"/>
  <c r="X61"/>
  <c r="X21"/>
  <c r="X46"/>
  <c r="AA46" s="1"/>
  <c r="X32"/>
  <c r="X56"/>
  <c r="X26"/>
  <c r="X42"/>
  <c r="X27"/>
  <c r="X7"/>
  <c r="X11"/>
  <c r="X52"/>
  <c r="X41"/>
  <c r="X47" i="2"/>
  <c r="X26"/>
  <c r="X12" i="3"/>
  <c r="X22"/>
  <c r="X52" i="2"/>
  <c r="X36"/>
  <c r="X56"/>
  <c r="X61"/>
  <c r="X42"/>
  <c r="X12"/>
  <c r="X57"/>
  <c r="AA57" s="1"/>
  <c r="X46"/>
  <c r="X27"/>
  <c r="X41"/>
  <c r="X32"/>
  <c r="X21"/>
  <c r="X62"/>
  <c r="X17"/>
  <c r="X11"/>
  <c r="X37"/>
  <c r="X22"/>
  <c r="X51"/>
  <c r="X31"/>
  <c r="X6"/>
  <c r="X16"/>
  <c r="X7"/>
  <c r="AA56" i="4" l="1"/>
  <c r="AA41"/>
  <c r="AA42"/>
  <c r="AA6"/>
  <c r="AA7"/>
  <c r="AA47"/>
  <c r="AA46"/>
  <c r="AA52"/>
  <c r="AA51"/>
  <c r="AA16"/>
  <c r="AA62"/>
  <c r="AA27"/>
  <c r="AA26"/>
  <c r="AA37"/>
  <c r="AA36"/>
  <c r="AA21"/>
  <c r="AA22"/>
  <c r="AA12"/>
  <c r="AA32"/>
  <c r="AA31"/>
  <c r="AA61"/>
  <c r="AC57" i="2"/>
  <c r="AC46" i="3"/>
  <c r="AA17" i="4"/>
  <c r="AA37" i="3"/>
  <c r="AC37" s="1"/>
  <c r="AA36"/>
  <c r="AC36" s="1"/>
  <c r="AA27"/>
  <c r="AC27" s="1"/>
  <c r="AA56"/>
  <c r="AC56" s="1"/>
  <c r="AA31"/>
  <c r="AA51"/>
  <c r="AC51" s="1"/>
  <c r="AA26"/>
  <c r="AC26" s="1"/>
  <c r="AA32"/>
  <c r="AC32" s="1"/>
  <c r="AA62"/>
  <c r="AC62" s="1"/>
  <c r="AA16"/>
  <c r="AC16" s="1"/>
  <c r="AA6"/>
  <c r="AC6" s="1"/>
  <c r="AA47"/>
  <c r="AC47" s="1"/>
  <c r="AA21"/>
  <c r="AC21" s="1"/>
  <c r="AA42"/>
  <c r="AC42" s="1"/>
  <c r="AA52"/>
  <c r="AC52" s="1"/>
  <c r="AA17"/>
  <c r="AC17" s="1"/>
  <c r="AA61"/>
  <c r="AC61" s="1"/>
  <c r="AA7"/>
  <c r="AC7" s="1"/>
  <c r="AA57"/>
  <c r="AC57" s="1"/>
  <c r="AA41"/>
  <c r="AC41" s="1"/>
  <c r="AA26" i="2"/>
  <c r="AC26" s="1"/>
  <c r="AA12" i="3"/>
  <c r="AC12" s="1"/>
  <c r="AA22"/>
  <c r="AC22" s="1"/>
  <c r="AA11"/>
  <c r="AC11" s="1"/>
  <c r="AA61" i="2"/>
  <c r="AC61" s="1"/>
  <c r="AA46"/>
  <c r="AC46" s="1"/>
  <c r="AA47"/>
  <c r="AC47" s="1"/>
  <c r="AA36"/>
  <c r="AC36" s="1"/>
  <c r="AA22"/>
  <c r="AC22" s="1"/>
  <c r="AA21"/>
  <c r="AC21" s="1"/>
  <c r="AA12"/>
  <c r="AA51"/>
  <c r="AC51" s="1"/>
  <c r="AA32"/>
  <c r="AC32" s="1"/>
  <c r="AA27"/>
  <c r="AC27" s="1"/>
  <c r="AA42"/>
  <c r="AC42" s="1"/>
  <c r="AA37"/>
  <c r="AC37" s="1"/>
  <c r="AA62"/>
  <c r="AC62" s="1"/>
  <c r="AA11"/>
  <c r="AC11" s="1"/>
  <c r="AA52"/>
  <c r="AC52" s="1"/>
  <c r="AA56"/>
  <c r="AC56" s="1"/>
  <c r="AA16"/>
  <c r="AC16" s="1"/>
  <c r="AA41"/>
  <c r="AC41" s="1"/>
  <c r="AA31"/>
  <c r="AC31" s="1"/>
  <c r="AA17"/>
  <c r="AC17" s="1"/>
  <c r="AA6"/>
  <c r="AA7"/>
  <c r="AD62" i="4" l="1"/>
  <c r="AD61"/>
  <c r="AD27"/>
  <c r="AD51"/>
  <c r="AD32"/>
  <c r="AD47"/>
  <c r="AD41"/>
  <c r="AD31"/>
  <c r="AD56"/>
  <c r="AD57"/>
  <c r="AD22"/>
  <c r="AD52"/>
  <c r="AD21"/>
  <c r="AD46"/>
  <c r="AD42"/>
  <c r="AD37"/>
  <c r="AD26"/>
  <c r="AD17"/>
  <c r="AD36"/>
  <c r="AD7"/>
  <c r="AD6"/>
  <c r="AD11"/>
  <c r="AD16"/>
  <c r="AD12"/>
  <c r="AD6" i="3"/>
  <c r="E5" i="1"/>
  <c r="G5" s="1"/>
  <c r="J5" s="1"/>
  <c r="E2"/>
  <c r="G2" s="1"/>
  <c r="J2" s="1"/>
  <c r="E23"/>
  <c r="G23" s="1"/>
  <c r="J23" s="1"/>
  <c r="AC12" i="2"/>
  <c r="AC6"/>
  <c r="E3" i="1"/>
  <c r="G3" s="1"/>
  <c r="J3" s="1"/>
  <c r="AC7" i="2"/>
  <c r="E20" i="1"/>
  <c r="G20" s="1"/>
  <c r="J20" s="1"/>
  <c r="E10"/>
  <c r="G10" s="1"/>
  <c r="J10" s="1"/>
  <c r="E13"/>
  <c r="G13" s="1"/>
  <c r="J13" s="1"/>
  <c r="E22"/>
  <c r="G22" s="1"/>
  <c r="J22" s="1"/>
  <c r="E12"/>
  <c r="G12" s="1"/>
  <c r="J12" s="1"/>
  <c r="E8"/>
  <c r="G8" s="1"/>
  <c r="J8" s="1"/>
  <c r="E18"/>
  <c r="G18" s="1"/>
  <c r="J18" s="1"/>
  <c r="E24"/>
  <c r="G24" s="1"/>
  <c r="J24" s="1"/>
  <c r="E9"/>
  <c r="G9" s="1"/>
  <c r="J9" s="1"/>
  <c r="E6"/>
  <c r="G6" s="1"/>
  <c r="J6" s="1"/>
  <c r="E7"/>
  <c r="G7" s="1"/>
  <c r="J7" s="1"/>
  <c r="AD12" i="3"/>
  <c r="AD47"/>
  <c r="AD27"/>
  <c r="AD52"/>
  <c r="AD26"/>
  <c r="AD32"/>
  <c r="AD31"/>
  <c r="AD22"/>
  <c r="AD11"/>
  <c r="AD36"/>
  <c r="AD41"/>
  <c r="AD42"/>
  <c r="AD46"/>
  <c r="AD7"/>
  <c r="AD62"/>
  <c r="AD21"/>
  <c r="AD56"/>
  <c r="AD57"/>
  <c r="AD51"/>
  <c r="AD37"/>
  <c r="AD17"/>
  <c r="AD61"/>
  <c r="AD16"/>
  <c r="E25" i="1"/>
  <c r="G25" s="1"/>
  <c r="J25" s="1"/>
  <c r="E21"/>
  <c r="G21" s="1"/>
  <c r="J21" s="1"/>
  <c r="E19"/>
  <c r="G19" s="1"/>
  <c r="J19" s="1"/>
  <c r="E16"/>
  <c r="G16" s="1"/>
  <c r="J16" s="1"/>
  <c r="E17"/>
  <c r="G17" s="1"/>
  <c r="J17" s="1"/>
  <c r="E14"/>
  <c r="G14" s="1"/>
  <c r="J14" s="1"/>
  <c r="E15"/>
  <c r="G15" s="1"/>
  <c r="J15" s="1"/>
  <c r="E11"/>
  <c r="G11" s="1"/>
  <c r="J11" s="1"/>
  <c r="E4"/>
  <c r="G4" s="1"/>
  <c r="J4" s="1"/>
  <c r="C14" i="8" l="1"/>
  <c r="C13"/>
  <c r="C11"/>
  <c r="C20"/>
  <c r="C10"/>
  <c r="C18"/>
  <c r="C12"/>
  <c r="C17"/>
  <c r="C8"/>
  <c r="C4"/>
  <c r="C22"/>
  <c r="C23"/>
  <c r="C21"/>
  <c r="C15"/>
  <c r="C1"/>
  <c r="C5"/>
  <c r="C7"/>
  <c r="C2"/>
  <c r="C16"/>
  <c r="C6"/>
  <c r="C9"/>
  <c r="C3"/>
  <c r="C24"/>
  <c r="C19"/>
  <c r="C12" i="7"/>
  <c r="C2"/>
  <c r="C1"/>
  <c r="C7"/>
  <c r="C11"/>
  <c r="C15"/>
  <c r="C19"/>
  <c r="C23"/>
  <c r="C3"/>
  <c r="C6"/>
  <c r="C10"/>
  <c r="C18"/>
  <c r="C22"/>
  <c r="C9"/>
  <c r="C17"/>
  <c r="C4"/>
  <c r="C8"/>
  <c r="C16"/>
  <c r="C20"/>
  <c r="C24"/>
  <c r="C14"/>
  <c r="C5"/>
  <c r="C13"/>
  <c r="C21"/>
  <c r="AD52" i="2"/>
  <c r="AD6"/>
  <c r="AD16"/>
  <c r="AD62"/>
  <c r="AD26"/>
  <c r="AD36"/>
  <c r="AD37"/>
  <c r="AD7"/>
  <c r="AD12"/>
  <c r="AD31"/>
  <c r="AD27"/>
  <c r="AD22"/>
  <c r="AD41"/>
  <c r="AD42"/>
  <c r="AD56"/>
  <c r="AD61"/>
  <c r="AD21"/>
  <c r="AD57"/>
  <c r="AD17"/>
  <c r="AD32"/>
  <c r="AD46"/>
  <c r="AD51"/>
  <c r="AD11"/>
  <c r="AD47"/>
  <c r="C3" i="6" l="1"/>
  <c r="C7"/>
  <c r="C11"/>
  <c r="C15"/>
  <c r="C19"/>
  <c r="C23"/>
  <c r="C5"/>
  <c r="C13"/>
  <c r="C17"/>
  <c r="C21"/>
  <c r="C1"/>
  <c r="C4"/>
  <c r="C8"/>
  <c r="C16"/>
  <c r="C20"/>
  <c r="C24"/>
  <c r="C2"/>
  <c r="C6"/>
  <c r="C10"/>
  <c r="C14"/>
  <c r="C18"/>
  <c r="C22"/>
  <c r="C9"/>
  <c r="C12"/>
</calcChain>
</file>

<file path=xl/sharedStrings.xml><?xml version="1.0" encoding="utf-8"?>
<sst xmlns="http://schemas.openxmlformats.org/spreadsheetml/2006/main" count="787" uniqueCount="74">
  <si>
    <t>Equipe</t>
  </si>
  <si>
    <t>Capitaine</t>
  </si>
  <si>
    <t>SERRANO DAVID</t>
  </si>
  <si>
    <t>ANTEY SAMANTHA</t>
  </si>
  <si>
    <t>Martin Axel</t>
  </si>
  <si>
    <t>Vincent Benoît</t>
  </si>
  <si>
    <t>APB</t>
  </si>
  <si>
    <t>HEJNA MATHIEU</t>
  </si>
  <si>
    <t>MONDESIR CEDRIC</t>
  </si>
  <si>
    <t>MAGNIENT Jean-Michel</t>
  </si>
  <si>
    <t>VEMOULOU Chanemouga</t>
  </si>
  <si>
    <t>BOGOJEVIC Déjana</t>
  </si>
  <si>
    <t>François AIME</t>
  </si>
  <si>
    <t>Christophe FROMENT</t>
  </si>
  <si>
    <t>Fernando Monteiro</t>
  </si>
  <si>
    <t>Fernando Moreira</t>
  </si>
  <si>
    <t xml:space="preserve">Demai Sandrine </t>
  </si>
  <si>
    <t>?</t>
  </si>
  <si>
    <t>GOMES Nadine</t>
  </si>
  <si>
    <t>RISPAL Yoan</t>
  </si>
  <si>
    <t>Adrien BARRE</t>
  </si>
  <si>
    <t>Richard VAILLER</t>
  </si>
  <si>
    <t>VAUREAL</t>
  </si>
  <si>
    <t>BB</t>
  </si>
  <si>
    <t>BLOSSIER Christophe</t>
  </si>
  <si>
    <t>BCE</t>
  </si>
  <si>
    <t>CARETTE Aline</t>
  </si>
  <si>
    <t>USEE</t>
  </si>
  <si>
    <t>MEXIA Joaquim</t>
  </si>
  <si>
    <t>BCP</t>
  </si>
  <si>
    <t>Jérémie Allart</t>
  </si>
  <si>
    <t>EBC 1</t>
  </si>
  <si>
    <t>EBC 2</t>
  </si>
  <si>
    <t>USOB 1</t>
  </si>
  <si>
    <t>USOB 2</t>
  </si>
  <si>
    <t>PARMAIN 1</t>
  </si>
  <si>
    <t>PARMAIN 2</t>
  </si>
  <si>
    <t>BCDG 1</t>
  </si>
  <si>
    <t>BCDG 2</t>
  </si>
  <si>
    <t>SH 1</t>
  </si>
  <si>
    <t>SH 2</t>
  </si>
  <si>
    <t>BCM 1</t>
  </si>
  <si>
    <t>BCM 2</t>
  </si>
  <si>
    <t>AVT 1</t>
  </si>
  <si>
    <t>AVT 2</t>
  </si>
  <si>
    <t>Chapeau ronde 1</t>
  </si>
  <si>
    <t>Chapeau ronde 2</t>
  </si>
  <si>
    <t>Chapeau ronde 3</t>
  </si>
  <si>
    <t>A</t>
  </si>
  <si>
    <t>B</t>
  </si>
  <si>
    <t>DH</t>
  </si>
  <si>
    <t>DD</t>
  </si>
  <si>
    <t>DM1</t>
  </si>
  <si>
    <t>DM2</t>
  </si>
  <si>
    <t>Total</t>
  </si>
  <si>
    <t>S</t>
  </si>
  <si>
    <t>M</t>
  </si>
  <si>
    <t>P</t>
  </si>
  <si>
    <t>V</t>
  </si>
  <si>
    <t>Equipes</t>
  </si>
  <si>
    <t>Rencontres</t>
  </si>
  <si>
    <t>Adversaire</t>
  </si>
  <si>
    <t>Adversaires</t>
  </si>
  <si>
    <t>Rang</t>
  </si>
  <si>
    <t>Final</t>
  </si>
  <si>
    <t>2 victoires</t>
  </si>
  <si>
    <t>1 victoire</t>
  </si>
  <si>
    <t>0 victoire</t>
  </si>
  <si>
    <t>3 victoires</t>
  </si>
  <si>
    <t>Conflit</t>
  </si>
  <si>
    <t>BCA 1</t>
  </si>
  <si>
    <t>BCA 2</t>
  </si>
  <si>
    <t>ASSG 1</t>
  </si>
  <si>
    <t>ASSG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</si>
</sst>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</cellXfs>
  <cellStyles count="1">
    <cellStyle name="Normal" xfId="0" builtinId="0"/>
  </cellStyles>
  <dxfs count="17"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2"/>
        </patternFill>
      </fill>
    </dxf>
    <dxf>
      <fill>
        <patternFill>
          <bgColor theme="4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workbookViewId="0">
      <selection activeCell="H7" sqref="H7"/>
    </sheetView>
  </sheetViews>
  <sheetFormatPr baseColWidth="10" defaultRowHeight="15"/>
  <cols>
    <col min="1" max="1" width="12.28515625" style="1" customWidth="1"/>
    <col min="2" max="2" width="26" style="1" hidden="1" customWidth="1"/>
    <col min="3" max="3" width="0" style="1" hidden="1" customWidth="1"/>
    <col min="4" max="4" width="12" style="1" customWidth="1"/>
    <col min="5" max="16384" width="11.42578125" style="1"/>
  </cols>
  <sheetData>
    <row r="1" spans="1:10" ht="30">
      <c r="A1" s="21" t="s">
        <v>0</v>
      </c>
      <c r="B1" s="19" t="s">
        <v>1</v>
      </c>
      <c r="C1" s="20" t="s">
        <v>45</v>
      </c>
      <c r="D1" s="21" t="s">
        <v>61</v>
      </c>
      <c r="E1" s="19" t="s">
        <v>46</v>
      </c>
      <c r="F1" s="19" t="s">
        <v>61</v>
      </c>
      <c r="G1" s="20" t="s">
        <v>47</v>
      </c>
      <c r="H1" s="19" t="s">
        <v>61</v>
      </c>
      <c r="I1" s="19" t="s">
        <v>69</v>
      </c>
      <c r="J1" s="5" t="s">
        <v>64</v>
      </c>
    </row>
    <row r="2" spans="1:10">
      <c r="A2" s="17" t="s">
        <v>31</v>
      </c>
      <c r="B2" s="2" t="s">
        <v>2</v>
      </c>
      <c r="C2" s="18" t="s">
        <v>48</v>
      </c>
      <c r="D2" s="17" t="str">
        <f>VLOOKUP(inscriptions!A2,'Ronde 1'!$B$6:$AA$62,2,FALSE)</f>
        <v>ASSG 1</v>
      </c>
      <c r="E2" s="1">
        <f>VLOOKUP(inscriptions!A2,'Ronde 1'!$B$6:$AA$62,26,FALSE)</f>
        <v>1</v>
      </c>
      <c r="F2" s="1" t="str">
        <f>VLOOKUP(inscriptions!A2,'Ronde 2'!$B$6:$AA$62,2,FALSE)</f>
        <v>ASSG 2</v>
      </c>
      <c r="G2" s="14">
        <f>VLOOKUP(inscriptions!A2,'Ronde 2'!$B$6:$AA$62,26,FALSE)+E2</f>
        <v>2</v>
      </c>
      <c r="H2" s="10" t="str">
        <f>VLOOKUP(inscriptions!A2,'Ronde 3'!$B$6:$AA$62,2,FALSE)</f>
        <v>PARMAIN 2</v>
      </c>
      <c r="I2" s="16" t="str">
        <f>IF(ISERROR(H2),"",IF(H2=D2,"déjà jouée",""))</f>
        <v/>
      </c>
      <c r="J2" s="14">
        <f>VLOOKUP(inscriptions!A2,'Ronde 3'!$B$6:$AA$62,26,FALSE)+G2</f>
        <v>3</v>
      </c>
    </row>
    <row r="3" spans="1:10">
      <c r="A3" s="17" t="s">
        <v>32</v>
      </c>
      <c r="B3" s="2" t="s">
        <v>3</v>
      </c>
      <c r="C3" s="18" t="s">
        <v>48</v>
      </c>
      <c r="D3" s="17" t="str">
        <f>VLOOKUP(inscriptions!A3,'Ronde 1'!$B$6:$AA$62,2,FALSE)</f>
        <v>BCM 2</v>
      </c>
      <c r="E3" s="1">
        <f>VLOOKUP(inscriptions!A3,'Ronde 1'!$B$6:$AA$62,26,FALSE)</f>
        <v>1</v>
      </c>
      <c r="F3" s="1" t="str">
        <f>VLOOKUP(inscriptions!A3,'Ronde 2'!$B$6:$AA$62,2,FALSE)</f>
        <v>PARMAIN 2</v>
      </c>
      <c r="G3" s="14">
        <f>VLOOKUP(inscriptions!A3,'Ronde 2'!$B$6:$AA$62,26,FALSE)+E3</f>
        <v>1</v>
      </c>
      <c r="H3" s="10" t="str">
        <f>VLOOKUP(inscriptions!A3,'Ronde 3'!$B$6:$AA$62,2,FALSE)</f>
        <v>BCP</v>
      </c>
      <c r="I3" s="16" t="str">
        <f>IF(ISERROR(H3),"",IF(H3=D3,"déjà jouée",""))</f>
        <v/>
      </c>
      <c r="J3" s="14">
        <f>VLOOKUP(inscriptions!A3,'Ronde 3'!$B$6:$AA$62,26,FALSE)+G3</f>
        <v>1</v>
      </c>
    </row>
    <row r="4" spans="1:10">
      <c r="A4" s="17" t="s">
        <v>33</v>
      </c>
      <c r="B4" s="2" t="s">
        <v>4</v>
      </c>
      <c r="C4" s="18" t="s">
        <v>49</v>
      </c>
      <c r="D4" s="17" t="str">
        <f>VLOOKUP(inscriptions!A4,'Ronde 1'!$B$6:$AA$62,2,FALSE)</f>
        <v>AVT 1</v>
      </c>
      <c r="E4" s="1">
        <f>VLOOKUP(inscriptions!A4,'Ronde 1'!$B$6:$AA$62,26,FALSE)</f>
        <v>0</v>
      </c>
      <c r="F4" s="1" t="str">
        <f>VLOOKUP(inscriptions!A4,'Ronde 2'!$B$6:$AA$62,2,FALSE)</f>
        <v>BCM 2</v>
      </c>
      <c r="G4" s="14">
        <f>VLOOKUP(inscriptions!A4,'Ronde 2'!$B$6:$AA$62,26,FALSE)+E4</f>
        <v>1</v>
      </c>
      <c r="H4" s="10" t="str">
        <f>VLOOKUP(inscriptions!A4,'Ronde 3'!$B$6:$AA$62,2,FALSE)</f>
        <v>ASSG 1</v>
      </c>
      <c r="I4" s="16" t="str">
        <f>IF(ISERROR(H4),"",IF(H4=D4,"déjà jouée",""))</f>
        <v/>
      </c>
      <c r="J4" s="14">
        <f>VLOOKUP(inscriptions!A4,'Ronde 3'!$B$6:$AA$62,26,FALSE)+G4</f>
        <v>2</v>
      </c>
    </row>
    <row r="5" spans="1:10">
      <c r="A5" s="17" t="s">
        <v>34</v>
      </c>
      <c r="B5" s="2" t="s">
        <v>5</v>
      </c>
      <c r="C5" s="18" t="s">
        <v>49</v>
      </c>
      <c r="D5" s="17" t="str">
        <f>VLOOKUP(inscriptions!A5,'Ronde 1'!$B$6:$AA$62,2,FALSE)</f>
        <v>BCA 2</v>
      </c>
      <c r="E5" s="1">
        <f>VLOOKUP(inscriptions!A5,'Ronde 1'!$B$6:$AA$62,26,FALSE)</f>
        <v>0</v>
      </c>
      <c r="F5" s="1" t="str">
        <f>VLOOKUP(inscriptions!A5,'Ronde 2'!$B$6:$AA$62,2,FALSE)</f>
        <v>USEE</v>
      </c>
      <c r="G5" s="14">
        <f>VLOOKUP(inscriptions!A5,'Ronde 2'!$B$6:$AA$62,26,FALSE)+E5</f>
        <v>0</v>
      </c>
      <c r="H5" s="10" t="str">
        <f>VLOOKUP(inscriptions!A5,'Ronde 3'!$B$6:$AA$62,2,FALSE)</f>
        <v>VAUREAL</v>
      </c>
      <c r="I5" s="16" t="str">
        <f>IF(ISERROR(H5),"",IF(H5=D5,"déjà jouée",""))</f>
        <v/>
      </c>
      <c r="J5" s="14">
        <f>VLOOKUP(inscriptions!A5,'Ronde 3'!$B$6:$AA$62,26,FALSE)+G5</f>
        <v>0</v>
      </c>
    </row>
    <row r="6" spans="1:10">
      <c r="A6" s="17" t="s">
        <v>6</v>
      </c>
      <c r="B6" s="2" t="s">
        <v>7</v>
      </c>
      <c r="C6" s="18" t="s">
        <v>48</v>
      </c>
      <c r="D6" s="17" t="str">
        <f>VLOOKUP(inscriptions!A6,'Ronde 1'!$B$6:$AA$62,2,FALSE)</f>
        <v>VAUREAL</v>
      </c>
      <c r="E6" s="1">
        <f>VLOOKUP(inscriptions!A6,'Ronde 1'!$B$6:$AA$62,26,FALSE)</f>
        <v>1</v>
      </c>
      <c r="F6" s="1" t="str">
        <f>VLOOKUP(inscriptions!A6,'Ronde 2'!$B$6:$AA$62,2,FALSE)</f>
        <v>BCA 2</v>
      </c>
      <c r="G6" s="14">
        <f>VLOOKUP(inscriptions!A6,'Ronde 2'!$B$6:$AA$62,26,FALSE)+E6</f>
        <v>1</v>
      </c>
      <c r="H6" s="10" t="str">
        <f>VLOOKUP(inscriptions!A6,'Ronde 3'!$B$6:$AA$62,2,FALSE)</f>
        <v>BCE</v>
      </c>
      <c r="I6" s="16" t="str">
        <f>IF(ISERROR(H6),"",IF(H6=D6,"déjà jouée",""))</f>
        <v/>
      </c>
      <c r="J6" s="14">
        <f>VLOOKUP(inscriptions!A6,'Ronde 3'!$B$6:$AA$62,26,FALSE)+G6</f>
        <v>1</v>
      </c>
    </row>
    <row r="7" spans="1:10">
      <c r="A7" s="17" t="s">
        <v>35</v>
      </c>
      <c r="B7" s="2" t="s">
        <v>8</v>
      </c>
      <c r="C7" s="18" t="s">
        <v>48</v>
      </c>
      <c r="D7" s="17" t="str">
        <f>VLOOKUP(inscriptions!A7,'Ronde 1'!$B$6:$AA$62,2,FALSE)</f>
        <v>BCDG 2</v>
      </c>
      <c r="E7" s="1">
        <f>VLOOKUP(inscriptions!A7,'Ronde 1'!$B$6:$AA$62,26,FALSE)</f>
        <v>1</v>
      </c>
      <c r="F7" s="1" t="str">
        <f>VLOOKUP(inscriptions!A7,'Ronde 2'!$B$6:$AA$62,2,FALSE)</f>
        <v>BCP</v>
      </c>
      <c r="G7" s="14">
        <f>VLOOKUP(inscriptions!A7,'Ronde 2'!$B$6:$AA$62,26,FALSE)+E7</f>
        <v>2</v>
      </c>
      <c r="H7" s="10" t="str">
        <f>VLOOKUP(inscriptions!A7,'Ronde 3'!$B$6:$AA$62,2,FALSE)</f>
        <v>SH 1</v>
      </c>
      <c r="I7" s="16" t="str">
        <f>IF(ISERROR(H7),"",IF(H7=D7,"déjà jouée",""))</f>
        <v/>
      </c>
      <c r="J7" s="14">
        <f>VLOOKUP(inscriptions!A7,'Ronde 3'!$B$6:$AA$62,26,FALSE)+G7</f>
        <v>3</v>
      </c>
    </row>
    <row r="8" spans="1:10">
      <c r="A8" s="17" t="s">
        <v>36</v>
      </c>
      <c r="B8" s="2" t="s">
        <v>9</v>
      </c>
      <c r="C8" s="18" t="s">
        <v>49</v>
      </c>
      <c r="D8" s="17" t="str">
        <f>VLOOKUP(inscriptions!A8,'Ronde 1'!$B$6:$AA$62,2,FALSE)</f>
        <v>BCA 1</v>
      </c>
      <c r="E8" s="1">
        <f>VLOOKUP(inscriptions!A8,'Ronde 1'!$B$6:$AA$62,26,FALSE)</f>
        <v>1</v>
      </c>
      <c r="F8" s="1" t="str">
        <f>VLOOKUP(inscriptions!A8,'Ronde 2'!$B$6:$AA$62,2,FALSE)</f>
        <v>EBC 2</v>
      </c>
      <c r="G8" s="14">
        <f>VLOOKUP(inscriptions!A8,'Ronde 2'!$B$6:$AA$62,26,FALSE)+E8</f>
        <v>2</v>
      </c>
      <c r="H8" s="10" t="str">
        <f>VLOOKUP(inscriptions!A8,'Ronde 3'!$B$6:$AA$62,2,FALSE)</f>
        <v>EBC 1</v>
      </c>
      <c r="I8" s="16" t="str">
        <f>IF(ISERROR(H8),"",IF(H8=D8,"déjà jouée",""))</f>
        <v/>
      </c>
      <c r="J8" s="14">
        <f>VLOOKUP(inscriptions!A8,'Ronde 3'!$B$6:$AA$62,26,FALSE)+G8</f>
        <v>2</v>
      </c>
    </row>
    <row r="9" spans="1:10">
      <c r="A9" s="17" t="s">
        <v>37</v>
      </c>
      <c r="B9" s="2" t="s">
        <v>10</v>
      </c>
      <c r="C9" s="18" t="s">
        <v>49</v>
      </c>
      <c r="D9" s="17" t="str">
        <f>VLOOKUP(inscriptions!A9,'Ronde 1'!$B$6:$AA$62,2,FALSE)</f>
        <v>SH 2</v>
      </c>
      <c r="E9" s="1">
        <f>VLOOKUP(inscriptions!A9,'Ronde 1'!$B$6:$AA$62,26,FALSE)</f>
        <v>1</v>
      </c>
      <c r="F9" s="1" t="str">
        <f>VLOOKUP(inscriptions!A9,'Ronde 2'!$B$6:$AA$62,2,FALSE)</f>
        <v>SH 1</v>
      </c>
      <c r="G9" s="14">
        <f>VLOOKUP(inscriptions!A9,'Ronde 2'!$B$6:$AA$62,26,FALSE)+E9</f>
        <v>1</v>
      </c>
      <c r="H9" s="10" t="str">
        <f>VLOOKUP(inscriptions!A9,'Ronde 3'!$B$6:$AA$62,2,FALSE)</f>
        <v>USEE</v>
      </c>
      <c r="I9" s="16" t="str">
        <f>IF(ISERROR(H9),"",IF(H9=D9,"déjà jouée",""))</f>
        <v/>
      </c>
      <c r="J9" s="14">
        <f>VLOOKUP(inscriptions!A9,'Ronde 3'!$B$6:$AA$62,26,FALSE)+G9</f>
        <v>2</v>
      </c>
    </row>
    <row r="10" spans="1:10">
      <c r="A10" s="17" t="s">
        <v>38</v>
      </c>
      <c r="B10" s="2" t="s">
        <v>11</v>
      </c>
      <c r="C10" s="18" t="s">
        <v>49</v>
      </c>
      <c r="D10" s="17" t="str">
        <f>VLOOKUP(inscriptions!A10,'Ronde 1'!$B$6:$AA$62,2,FALSE)</f>
        <v>PARMAIN 1</v>
      </c>
      <c r="E10" s="1">
        <f>VLOOKUP(inscriptions!A10,'Ronde 1'!$B$6:$AA$62,26,FALSE)</f>
        <v>0</v>
      </c>
      <c r="F10" s="1" t="str">
        <f>VLOOKUP(inscriptions!A10,'Ronde 2'!$B$6:$AA$62,2,FALSE)</f>
        <v>SH 2</v>
      </c>
      <c r="G10" s="14">
        <f>VLOOKUP(inscriptions!A10,'Ronde 2'!$B$6:$AA$62,26,FALSE)+E10</f>
        <v>1</v>
      </c>
      <c r="H10" s="10" t="str">
        <f>VLOOKUP(inscriptions!A10,'Ronde 3'!$B$6:$AA$62,2,FALSE)</f>
        <v>AVT 2</v>
      </c>
      <c r="I10" s="16" t="str">
        <f>IF(ISERROR(H10),"",IF(H10=D10,"déjà jouée",""))</f>
        <v/>
      </c>
      <c r="J10" s="14">
        <f>VLOOKUP(inscriptions!A10,'Ronde 3'!$B$6:$AA$62,26,FALSE)+G10</f>
        <v>1</v>
      </c>
    </row>
    <row r="11" spans="1:10">
      <c r="A11" s="17" t="s">
        <v>39</v>
      </c>
      <c r="B11" s="2" t="s">
        <v>12</v>
      </c>
      <c r="C11" s="18" t="s">
        <v>48</v>
      </c>
      <c r="D11" s="17" t="str">
        <f>VLOOKUP(inscriptions!A11,'Ronde 1'!$B$6:$AA$62,2,FALSE)</f>
        <v>BCM 1</v>
      </c>
      <c r="E11" s="1">
        <f>VLOOKUP(inscriptions!A11,'Ronde 1'!$B$6:$AA$62,26,FALSE)</f>
        <v>1</v>
      </c>
      <c r="F11" s="1" t="str">
        <f>VLOOKUP(inscriptions!A11,'Ronde 2'!$B$6:$AA$62,2,FALSE)</f>
        <v>BCDG 1</v>
      </c>
      <c r="G11" s="14">
        <f>VLOOKUP(inscriptions!A11,'Ronde 2'!$B$6:$AA$62,26,FALSE)+E11</f>
        <v>2</v>
      </c>
      <c r="H11" s="10" t="str">
        <f>VLOOKUP(inscriptions!A11,'Ronde 3'!$B$6:$AA$62,2,FALSE)</f>
        <v>PARMAIN 1</v>
      </c>
      <c r="I11" s="16" t="str">
        <f>IF(ISERROR(H11),"",IF(H11=D11,"déjà jouée",""))</f>
        <v/>
      </c>
      <c r="J11" s="14">
        <f>VLOOKUP(inscriptions!A11,'Ronde 3'!$B$6:$AA$62,26,FALSE)+G11</f>
        <v>2</v>
      </c>
    </row>
    <row r="12" spans="1:10">
      <c r="A12" s="17" t="s">
        <v>40</v>
      </c>
      <c r="B12" s="2" t="s">
        <v>13</v>
      </c>
      <c r="C12" s="18" t="s">
        <v>48</v>
      </c>
      <c r="D12" s="17" t="str">
        <f>VLOOKUP(inscriptions!A12,'Ronde 1'!$B$6:$AA$62,2,FALSE)</f>
        <v>BCDG 1</v>
      </c>
      <c r="E12" s="1">
        <f>VLOOKUP(inscriptions!A12,'Ronde 1'!$B$6:$AA$62,26,FALSE)</f>
        <v>0</v>
      </c>
      <c r="F12" s="1" t="str">
        <f>VLOOKUP(inscriptions!A12,'Ronde 2'!$B$6:$AA$62,2,FALSE)</f>
        <v>BCDG 2</v>
      </c>
      <c r="G12" s="14">
        <f>VLOOKUP(inscriptions!A12,'Ronde 2'!$B$6:$AA$62,26,FALSE)+E12</f>
        <v>0</v>
      </c>
      <c r="H12" s="10" t="str">
        <f>VLOOKUP(inscriptions!A12,'Ronde 3'!$B$6:$AA$62,2,FALSE)</f>
        <v>BCM 2</v>
      </c>
      <c r="I12" s="16" t="str">
        <f>IF(ISERROR(H12),"",IF(H12=D12,"déjà jouée",""))</f>
        <v/>
      </c>
      <c r="J12" s="14">
        <f>VLOOKUP(inscriptions!A12,'Ronde 3'!$B$6:$AA$62,26,FALSE)+G12</f>
        <v>1</v>
      </c>
    </row>
    <row r="13" spans="1:10">
      <c r="A13" s="17" t="s">
        <v>70</v>
      </c>
      <c r="B13" s="2" t="s">
        <v>14</v>
      </c>
      <c r="C13" s="18" t="s">
        <v>48</v>
      </c>
      <c r="D13" s="17" t="str">
        <f>VLOOKUP(inscriptions!A13,'Ronde 1'!$B$6:$AA$62,2,FALSE)</f>
        <v>PARMAIN 2</v>
      </c>
      <c r="E13" s="1">
        <f>VLOOKUP(inscriptions!A13,'Ronde 1'!$B$6:$AA$62,26,FALSE)</f>
        <v>0</v>
      </c>
      <c r="F13" s="1" t="str">
        <f>VLOOKUP(inscriptions!A13,'Ronde 2'!$B$6:$AA$62,2,FALSE)</f>
        <v>BB</v>
      </c>
      <c r="G13" s="14">
        <f>VLOOKUP(inscriptions!A13,'Ronde 2'!$B$6:$AA$62,26,FALSE)+E13</f>
        <v>1</v>
      </c>
      <c r="H13" s="10" t="str">
        <f>VLOOKUP(inscriptions!A13,'Ronde 3'!$B$6:$AA$62,2,FALSE)</f>
        <v>ASSG 2</v>
      </c>
      <c r="I13" s="16" t="str">
        <f>IF(ISERROR(H13),"",IF(H13=D13,"déjà jouée",""))</f>
        <v/>
      </c>
      <c r="J13" s="14">
        <f>VLOOKUP(inscriptions!A13,'Ronde 3'!$B$6:$AA$62,26,FALSE)+G13</f>
        <v>2</v>
      </c>
    </row>
    <row r="14" spans="1:10">
      <c r="A14" s="17" t="s">
        <v>71</v>
      </c>
      <c r="B14" s="2" t="s">
        <v>15</v>
      </c>
      <c r="C14" s="18" t="s">
        <v>48</v>
      </c>
      <c r="D14" s="17" t="str">
        <f>VLOOKUP(inscriptions!A14,'Ronde 1'!$B$6:$AA$62,2,FALSE)</f>
        <v>USOB 2</v>
      </c>
      <c r="E14" s="1">
        <f>VLOOKUP(inscriptions!A14,'Ronde 1'!$B$6:$AA$62,26,FALSE)</f>
        <v>1</v>
      </c>
      <c r="F14" s="1" t="str">
        <f>VLOOKUP(inscriptions!A14,'Ronde 2'!$B$6:$AA$62,2,FALSE)</f>
        <v>APB</v>
      </c>
      <c r="G14" s="14">
        <f>VLOOKUP(inscriptions!A14,'Ronde 2'!$B$6:$AA$62,26,FALSE)+E14</f>
        <v>2</v>
      </c>
      <c r="H14" s="10" t="str">
        <f>VLOOKUP(inscriptions!A14,'Ronde 3'!$B$6:$AA$62,2,FALSE)</f>
        <v>AVT 1</v>
      </c>
      <c r="I14" s="16" t="str">
        <f>IF(ISERROR(H14),"",IF(H14=D14,"déjà jouée",""))</f>
        <v/>
      </c>
      <c r="J14" s="14">
        <f>VLOOKUP(inscriptions!A14,'Ronde 3'!$B$6:$AA$62,26,FALSE)+G14</f>
        <v>2</v>
      </c>
    </row>
    <row r="15" spans="1:10">
      <c r="A15" s="17" t="s">
        <v>41</v>
      </c>
      <c r="B15" s="2" t="s">
        <v>16</v>
      </c>
      <c r="C15" s="18" t="s">
        <v>49</v>
      </c>
      <c r="D15" s="17" t="str">
        <f>VLOOKUP(inscriptions!A15,'Ronde 1'!$B$6:$AA$62,2,FALSE)</f>
        <v>SH 1</v>
      </c>
      <c r="E15" s="1">
        <f>VLOOKUP(inscriptions!A15,'Ronde 1'!$B$6:$AA$62,26,FALSE)</f>
        <v>0</v>
      </c>
      <c r="F15" s="1" t="str">
        <f>VLOOKUP(inscriptions!A15,'Ronde 2'!$B$6:$AA$62,2,FALSE)</f>
        <v>ASSG 1</v>
      </c>
      <c r="G15" s="14">
        <f>VLOOKUP(inscriptions!A15,'Ronde 2'!$B$6:$AA$62,26,FALSE)+E15</f>
        <v>0</v>
      </c>
      <c r="H15" s="10" t="str">
        <f>VLOOKUP(inscriptions!A15,'Ronde 3'!$B$6:$AA$62,2,FALSE)</f>
        <v>BB</v>
      </c>
      <c r="I15" s="16" t="str">
        <f>IF(ISERROR(H15),"",IF(H15=D15,"déjà jouée",""))</f>
        <v/>
      </c>
      <c r="J15" s="14">
        <f>VLOOKUP(inscriptions!A15,'Ronde 3'!$B$6:$AA$62,26,FALSE)+G15</f>
        <v>0</v>
      </c>
    </row>
    <row r="16" spans="1:10">
      <c r="A16" s="17" t="s">
        <v>42</v>
      </c>
      <c r="B16" s="2" t="s">
        <v>17</v>
      </c>
      <c r="C16" s="18" t="s">
        <v>49</v>
      </c>
      <c r="D16" s="17" t="str">
        <f>VLOOKUP(inscriptions!A16,'Ronde 1'!$B$6:$AA$62,2,FALSE)</f>
        <v>EBC 2</v>
      </c>
      <c r="E16" s="1">
        <f>VLOOKUP(inscriptions!A16,'Ronde 1'!$B$6:$AA$62,26,FALSE)</f>
        <v>0</v>
      </c>
      <c r="F16" s="1" t="str">
        <f>VLOOKUP(inscriptions!A16,'Ronde 2'!$B$6:$AA$62,2,FALSE)</f>
        <v>USOB 1</v>
      </c>
      <c r="G16" s="14">
        <f>VLOOKUP(inscriptions!A16,'Ronde 2'!$B$6:$AA$62,26,FALSE)+E16</f>
        <v>0</v>
      </c>
      <c r="H16" s="10" t="str">
        <f>VLOOKUP(inscriptions!A16,'Ronde 3'!$B$6:$AA$62,2,FALSE)</f>
        <v>SH 2</v>
      </c>
      <c r="I16" s="16" t="str">
        <f>IF(ISERROR(H16),"",IF(H16=D16,"déjà jouée",""))</f>
        <v/>
      </c>
      <c r="J16" s="14">
        <f>VLOOKUP(inscriptions!A16,'Ronde 3'!$B$6:$AA$62,26,FALSE)+G16</f>
        <v>0</v>
      </c>
    </row>
    <row r="17" spans="1:10">
      <c r="A17" s="17" t="s">
        <v>43</v>
      </c>
      <c r="B17" s="2" t="s">
        <v>18</v>
      </c>
      <c r="C17" s="18" t="s">
        <v>48</v>
      </c>
      <c r="D17" s="17" t="str">
        <f>VLOOKUP(inscriptions!A17,'Ronde 1'!$B$6:$AA$62,2,FALSE)</f>
        <v>USOB 1</v>
      </c>
      <c r="E17" s="1">
        <f>VLOOKUP(inscriptions!A17,'Ronde 1'!$B$6:$AA$62,26,FALSE)</f>
        <v>1</v>
      </c>
      <c r="F17" s="1" t="str">
        <f>VLOOKUP(inscriptions!A17,'Ronde 2'!$B$6:$AA$62,2,FALSE)</f>
        <v>BCE</v>
      </c>
      <c r="G17" s="14">
        <f>VLOOKUP(inscriptions!A17,'Ronde 2'!$B$6:$AA$62,26,FALSE)+E17</f>
        <v>2</v>
      </c>
      <c r="H17" s="10" t="str">
        <f>VLOOKUP(inscriptions!A17,'Ronde 3'!$B$6:$AA$62,2,FALSE)</f>
        <v>BCA 2</v>
      </c>
      <c r="I17" s="16" t="str">
        <f>IF(ISERROR(H17),"",IF(H17=D17,"déjà jouée",""))</f>
        <v/>
      </c>
      <c r="J17" s="14">
        <f>VLOOKUP(inscriptions!A17,'Ronde 3'!$B$6:$AA$62,26,FALSE)+G17</f>
        <v>3</v>
      </c>
    </row>
    <row r="18" spans="1:10">
      <c r="A18" s="17" t="s">
        <v>44</v>
      </c>
      <c r="B18" s="2" t="s">
        <v>19</v>
      </c>
      <c r="C18" s="18" t="s">
        <v>48</v>
      </c>
      <c r="D18" s="17" t="str">
        <f>VLOOKUP(inscriptions!A18,'Ronde 1'!$B$6:$AA$62,2,FALSE)</f>
        <v>BCE</v>
      </c>
      <c r="E18" s="1">
        <f>VLOOKUP(inscriptions!A18,'Ronde 1'!$B$6:$AA$62,26,FALSE)</f>
        <v>0</v>
      </c>
      <c r="F18" s="1" t="str">
        <f>VLOOKUP(inscriptions!A18,'Ronde 2'!$B$6:$AA$62,2,FALSE)</f>
        <v>VAUREAL</v>
      </c>
      <c r="G18" s="14">
        <f>VLOOKUP(inscriptions!A18,'Ronde 2'!$B$6:$AA$62,26,FALSE)+E18</f>
        <v>1</v>
      </c>
      <c r="H18" s="10" t="str">
        <f>VLOOKUP(inscriptions!A18,'Ronde 3'!$B$6:$AA$62,2,FALSE)</f>
        <v>BCDG 2</v>
      </c>
      <c r="I18" s="16" t="str">
        <f>IF(ISERROR(H18),"",IF(H18=D18,"déjà jouée",""))</f>
        <v/>
      </c>
      <c r="J18" s="14">
        <f>VLOOKUP(inscriptions!A18,'Ronde 3'!$B$6:$AA$62,26,FALSE)+G18</f>
        <v>2</v>
      </c>
    </row>
    <row r="19" spans="1:10">
      <c r="A19" s="17" t="s">
        <v>72</v>
      </c>
      <c r="B19" s="2" t="s">
        <v>20</v>
      </c>
      <c r="C19" s="18" t="s">
        <v>49</v>
      </c>
      <c r="D19" s="17" t="str">
        <f>VLOOKUP(inscriptions!A19,'Ronde 1'!$B$6:$AA$62,2,FALSE)</f>
        <v>EBC 1</v>
      </c>
      <c r="E19" s="1">
        <f>VLOOKUP(inscriptions!A19,'Ronde 1'!$B$6:$AA$62,26,FALSE)</f>
        <v>0</v>
      </c>
      <c r="F19" s="1" t="str">
        <f>VLOOKUP(inscriptions!A19,'Ronde 2'!$B$6:$AA$62,2,FALSE)</f>
        <v>BCM 1</v>
      </c>
      <c r="G19" s="14">
        <f>VLOOKUP(inscriptions!A19,'Ronde 2'!$B$6:$AA$62,26,FALSE)+E19</f>
        <v>1</v>
      </c>
      <c r="H19" s="10" t="str">
        <f>VLOOKUP(inscriptions!A19,'Ronde 3'!$B$6:$AA$62,2,FALSE)</f>
        <v>USOB 1</v>
      </c>
      <c r="I19" s="16" t="str">
        <f>IF(ISERROR(H19),"",IF(H19=D19,"déjà jouée",""))</f>
        <v/>
      </c>
      <c r="J19" s="14">
        <f>VLOOKUP(inscriptions!A19,'Ronde 3'!$B$6:$AA$62,26,FALSE)+G19</f>
        <v>1</v>
      </c>
    </row>
    <row r="20" spans="1:10">
      <c r="A20" s="17" t="s">
        <v>73</v>
      </c>
      <c r="B20" s="2" t="s">
        <v>21</v>
      </c>
      <c r="C20" s="18" t="s">
        <v>49</v>
      </c>
      <c r="D20" s="17" t="str">
        <f>VLOOKUP(inscriptions!A20,'Ronde 1'!$B$6:$AA$62,2,FALSE)</f>
        <v>USEE</v>
      </c>
      <c r="E20" s="1">
        <f>VLOOKUP(inscriptions!A20,'Ronde 1'!$B$6:$AA$62,26,FALSE)</f>
        <v>1</v>
      </c>
      <c r="F20" s="1" t="str">
        <f>VLOOKUP(inscriptions!A20,'Ronde 2'!$B$6:$AA$62,2,FALSE)</f>
        <v>EBC 1</v>
      </c>
      <c r="G20" s="14">
        <f>VLOOKUP(inscriptions!A20,'Ronde 2'!$B$6:$AA$62,26,FALSE)+E20</f>
        <v>1</v>
      </c>
      <c r="H20" s="10" t="str">
        <f>VLOOKUP(inscriptions!A20,'Ronde 3'!$B$6:$AA$62,2,FALSE)</f>
        <v>BCA 1</v>
      </c>
      <c r="I20" s="16" t="str">
        <f>IF(ISERROR(H20),"",IF(H20=D20,"déjà jouée",""))</f>
        <v/>
      </c>
      <c r="J20" s="14">
        <f>VLOOKUP(inscriptions!A20,'Ronde 3'!$B$6:$AA$62,26,FALSE)+G20</f>
        <v>1</v>
      </c>
    </row>
    <row r="21" spans="1:10">
      <c r="A21" s="17" t="s">
        <v>22</v>
      </c>
      <c r="B21" s="2" t="s">
        <v>17</v>
      </c>
      <c r="C21" s="18" t="s">
        <v>49</v>
      </c>
      <c r="D21" s="17" t="str">
        <f>VLOOKUP(inscriptions!A21,'Ronde 1'!$B$6:$AA$62,2,FALSE)</f>
        <v>APB</v>
      </c>
      <c r="E21" s="1">
        <f>VLOOKUP(inscriptions!A21,'Ronde 1'!$B$6:$AA$62,26,FALSE)</f>
        <v>0</v>
      </c>
      <c r="F21" s="1" t="str">
        <f>VLOOKUP(inscriptions!A21,'Ronde 2'!$B$6:$AA$62,2,FALSE)</f>
        <v>AVT 2</v>
      </c>
      <c r="G21" s="14">
        <f>VLOOKUP(inscriptions!A21,'Ronde 2'!$B$6:$AA$62,26,FALSE)+E21</f>
        <v>0</v>
      </c>
      <c r="H21" s="10" t="str">
        <f>VLOOKUP(inscriptions!A21,'Ronde 3'!$B$6:$AA$62,2,FALSE)</f>
        <v>USOB 2</v>
      </c>
      <c r="I21" s="16" t="str">
        <f>IF(ISERROR(H21),"",IF(H21=D21,"déjà jouée",""))</f>
        <v/>
      </c>
      <c r="J21" s="14">
        <f>VLOOKUP(inscriptions!A21,'Ronde 3'!$B$6:$AA$62,26,FALSE)+G21</f>
        <v>1</v>
      </c>
    </row>
    <row r="22" spans="1:10">
      <c r="A22" s="17" t="s">
        <v>23</v>
      </c>
      <c r="B22" s="2" t="s">
        <v>24</v>
      </c>
      <c r="C22" s="18" t="s">
        <v>49</v>
      </c>
      <c r="D22" s="17" t="str">
        <f>VLOOKUP(inscriptions!A22,'Ronde 1'!$B$6:$AA$62,2,FALSE)</f>
        <v>BCP</v>
      </c>
      <c r="E22" s="1">
        <f>VLOOKUP(inscriptions!A22,'Ronde 1'!$B$6:$AA$62,26,FALSE)</f>
        <v>0</v>
      </c>
      <c r="F22" s="1" t="str">
        <f>VLOOKUP(inscriptions!A22,'Ronde 2'!$B$6:$AA$62,2,FALSE)</f>
        <v>BCA 1</v>
      </c>
      <c r="G22" s="14">
        <f>VLOOKUP(inscriptions!A22,'Ronde 2'!$B$6:$AA$62,26,FALSE)+E22</f>
        <v>0</v>
      </c>
      <c r="H22" s="10" t="str">
        <f>VLOOKUP(inscriptions!A22,'Ronde 3'!$B$6:$AA$62,2,FALSE)</f>
        <v>BCM 1</v>
      </c>
      <c r="I22" s="16" t="str">
        <f>IF(ISERROR(H22),"",IF(H22=D22,"déjà jouée",""))</f>
        <v/>
      </c>
      <c r="J22" s="14">
        <f>VLOOKUP(inscriptions!A22,'Ronde 3'!$B$6:$AA$62,26,FALSE)+G22</f>
        <v>1</v>
      </c>
    </row>
    <row r="23" spans="1:10">
      <c r="A23" s="17" t="s">
        <v>25</v>
      </c>
      <c r="B23" s="2" t="s">
        <v>26</v>
      </c>
      <c r="C23" s="18" t="s">
        <v>49</v>
      </c>
      <c r="D23" s="17" t="str">
        <f>VLOOKUP(inscriptions!A23,'Ronde 1'!$B$6:$AA$62,2,FALSE)</f>
        <v>AVT 2</v>
      </c>
      <c r="E23" s="1">
        <f>VLOOKUP(inscriptions!A23,'Ronde 1'!$B$6:$AA$62,26,FALSE)</f>
        <v>1</v>
      </c>
      <c r="F23" s="1" t="str">
        <f>VLOOKUP(inscriptions!A23,'Ronde 2'!$B$6:$AA$62,2,FALSE)</f>
        <v>AVT 1</v>
      </c>
      <c r="G23" s="14">
        <f>VLOOKUP(inscriptions!A23,'Ronde 2'!$B$6:$AA$62,26,FALSE)+E23</f>
        <v>1</v>
      </c>
      <c r="H23" s="10" t="str">
        <f>VLOOKUP(inscriptions!A23,'Ronde 3'!$B$6:$AA$62,2,FALSE)</f>
        <v>APB</v>
      </c>
      <c r="I23" s="16" t="str">
        <f>IF(ISERROR(H23),"",IF(H23=D23,"déjà jouée",""))</f>
        <v/>
      </c>
      <c r="J23" s="14">
        <f>VLOOKUP(inscriptions!A23,'Ronde 3'!$B$6:$AA$62,26,FALSE)+G23</f>
        <v>2</v>
      </c>
    </row>
    <row r="24" spans="1:10">
      <c r="A24" s="17" t="s">
        <v>27</v>
      </c>
      <c r="B24" s="2" t="s">
        <v>28</v>
      </c>
      <c r="C24" s="18" t="s">
        <v>48</v>
      </c>
      <c r="D24" s="17" t="str">
        <f>VLOOKUP(inscriptions!A24,'Ronde 1'!$B$6:$AA$62,2,FALSE)</f>
        <v>ASSG 2</v>
      </c>
      <c r="E24" s="1">
        <f>VLOOKUP(inscriptions!A24,'Ronde 1'!$B$6:$AA$62,26,FALSE)</f>
        <v>0</v>
      </c>
      <c r="F24" s="1" t="str">
        <f>VLOOKUP(inscriptions!A24,'Ronde 2'!$B$6:$AA$62,2,FALSE)</f>
        <v>USOB 2</v>
      </c>
      <c r="G24" s="14">
        <f>VLOOKUP(inscriptions!A24,'Ronde 2'!$B$6:$AA$62,26,FALSE)+E24</f>
        <v>1</v>
      </c>
      <c r="H24" s="10" t="str">
        <f>VLOOKUP(inscriptions!A24,'Ronde 3'!$B$6:$AA$62,2,FALSE)</f>
        <v>BCDG 1</v>
      </c>
      <c r="I24" s="16" t="str">
        <f>IF(ISERROR(H24),"",IF(H24=D24,"déjà jouée",""))</f>
        <v/>
      </c>
      <c r="J24" s="14">
        <f>VLOOKUP(inscriptions!A24,'Ronde 3'!$B$6:$AA$62,26,FALSE)+G24</f>
        <v>1</v>
      </c>
    </row>
    <row r="25" spans="1:10">
      <c r="A25" s="17" t="s">
        <v>29</v>
      </c>
      <c r="B25" s="2" t="s">
        <v>30</v>
      </c>
      <c r="C25" s="18" t="s">
        <v>48</v>
      </c>
      <c r="D25" s="17" t="str">
        <f>VLOOKUP(inscriptions!A25,'Ronde 1'!$B$6:$AA$62,2,FALSE)</f>
        <v>BB</v>
      </c>
      <c r="E25" s="1">
        <f>VLOOKUP(inscriptions!A25,'Ronde 1'!$B$6:$AA$62,26,FALSE)</f>
        <v>1</v>
      </c>
      <c r="F25" s="1" t="str">
        <f>VLOOKUP(inscriptions!A25,'Ronde 2'!$B$6:$AA$62,2,FALSE)</f>
        <v>PARMAIN 1</v>
      </c>
      <c r="G25" s="14">
        <f>VLOOKUP(inscriptions!A25,'Ronde 2'!$B$6:$AA$62,26,FALSE)+E25</f>
        <v>1</v>
      </c>
      <c r="H25" s="10" t="str">
        <f>VLOOKUP(inscriptions!A25,'Ronde 3'!$B$6:$AA$62,2,FALSE)</f>
        <v>EBC 2</v>
      </c>
      <c r="I25" s="16" t="str">
        <f>IF(ISERROR(H25),"",IF(H25=D25,"déjà jouée",""))</f>
        <v/>
      </c>
      <c r="J25" s="14">
        <f>VLOOKUP(inscriptions!A25,'Ronde 3'!$B$6:$AA$62,26,FALSE)+G25</f>
        <v>2</v>
      </c>
    </row>
  </sheetData>
  <sheetProtection sheet="1" objects="1" scenarios="1" selectLockedCells="1"/>
  <conditionalFormatting sqref="E2:E25">
    <cfRule type="cellIs" dxfId="13" priority="13" operator="equal">
      <formula>1</formula>
    </cfRule>
    <cfRule type="cellIs" dxfId="12" priority="14" operator="equal">
      <formula>0</formula>
    </cfRule>
  </conditionalFormatting>
  <conditionalFormatting sqref="G2:G25">
    <cfRule type="cellIs" dxfId="11" priority="7" operator="equal">
      <formula>3</formula>
    </cfRule>
    <cfRule type="cellIs" dxfId="10" priority="8" operator="equal">
      <formula>2</formula>
    </cfRule>
    <cfRule type="cellIs" dxfId="9" priority="11" operator="equal">
      <formula>1</formula>
    </cfRule>
    <cfRule type="cellIs" dxfId="8" priority="12" operator="equal">
      <formula>0</formula>
    </cfRule>
  </conditionalFormatting>
  <conditionalFormatting sqref="J2:J25">
    <cfRule type="cellIs" dxfId="7" priority="9" operator="equal">
      <formula>1</formula>
    </cfRule>
    <cfRule type="cellIs" dxfId="6" priority="10" operator="equal">
      <formula>0</formula>
    </cfRule>
  </conditionalFormatting>
  <conditionalFormatting sqref="J2:J25">
    <cfRule type="cellIs" dxfId="5" priority="3" operator="equal">
      <formula>3</formula>
    </cfRule>
    <cfRule type="cellIs" dxfId="4" priority="4" operator="equal">
      <formula>2</formula>
    </cfRule>
    <cfRule type="cellIs" dxfId="3" priority="5" operator="equal">
      <formula>1</formula>
    </cfRule>
    <cfRule type="cellIs" dxfId="2" priority="6" operator="equal">
      <formula>0</formula>
    </cfRule>
  </conditionalFormatting>
  <conditionalFormatting sqref="C2:C25">
    <cfRule type="cellIs" dxfId="1" priority="1" operator="equal">
      <formula>"B"</formula>
    </cfRule>
    <cfRule type="cellIs" dxfId="0" priority="2" operator="equal">
      <formula>"A"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62"/>
  <sheetViews>
    <sheetView showGridLines="0" workbookViewId="0">
      <selection activeCell="T31" sqref="T31"/>
    </sheetView>
  </sheetViews>
  <sheetFormatPr baseColWidth="10" defaultRowHeight="15"/>
  <cols>
    <col min="1" max="1" width="11.42578125" style="1"/>
    <col min="2" max="2" width="28" style="1" customWidth="1"/>
    <col min="3" max="3" width="11.42578125" style="1" hidden="1" customWidth="1"/>
    <col min="4" max="27" width="4.85546875" style="1" customWidth="1"/>
    <col min="28" max="28" width="11.42578125" style="10"/>
    <col min="29" max="29" width="2" style="1" hidden="1" customWidth="1"/>
    <col min="30" max="16384" width="11.42578125" style="1"/>
  </cols>
  <sheetData>
    <row r="2" spans="1:30">
      <c r="A2" s="3" t="s">
        <v>60</v>
      </c>
      <c r="B2" s="3" t="s">
        <v>59</v>
      </c>
      <c r="C2" s="3" t="s">
        <v>62</v>
      </c>
    </row>
    <row r="4" spans="1:30">
      <c r="D4" s="25" t="s">
        <v>50</v>
      </c>
      <c r="E4" s="25"/>
      <c r="F4" s="25"/>
      <c r="G4" s="25"/>
      <c r="H4" s="25"/>
      <c r="I4" s="26" t="s">
        <v>51</v>
      </c>
      <c r="J4" s="23"/>
      <c r="K4" s="23"/>
      <c r="L4" s="23"/>
      <c r="M4" s="27"/>
      <c r="N4" s="26" t="s">
        <v>52</v>
      </c>
      <c r="O4" s="23"/>
      <c r="P4" s="23"/>
      <c r="Q4" s="23"/>
      <c r="R4" s="27"/>
      <c r="S4" s="23" t="s">
        <v>53</v>
      </c>
      <c r="T4" s="23"/>
      <c r="U4" s="23"/>
      <c r="V4" s="23"/>
      <c r="W4" s="27"/>
      <c r="X4" s="26" t="s">
        <v>54</v>
      </c>
      <c r="Y4" s="23"/>
      <c r="Z4" s="23"/>
      <c r="AA4" s="23" t="s">
        <v>58</v>
      </c>
      <c r="AD4" s="25" t="s">
        <v>63</v>
      </c>
    </row>
    <row r="5" spans="1:30">
      <c r="D5" s="4">
        <v>1</v>
      </c>
      <c r="E5" s="4">
        <v>2</v>
      </c>
      <c r="F5" s="4">
        <v>3</v>
      </c>
      <c r="G5" s="4" t="s">
        <v>55</v>
      </c>
      <c r="H5" s="4" t="s">
        <v>56</v>
      </c>
      <c r="I5" s="5">
        <v>1</v>
      </c>
      <c r="J5" s="4">
        <v>2</v>
      </c>
      <c r="K5" s="4">
        <v>3</v>
      </c>
      <c r="L5" s="4" t="s">
        <v>55</v>
      </c>
      <c r="M5" s="6" t="s">
        <v>56</v>
      </c>
      <c r="N5" s="5">
        <v>1</v>
      </c>
      <c r="O5" s="4">
        <v>2</v>
      </c>
      <c r="P5" s="4">
        <v>3</v>
      </c>
      <c r="Q5" s="4" t="s">
        <v>55</v>
      </c>
      <c r="R5" s="6" t="s">
        <v>56</v>
      </c>
      <c r="S5" s="4">
        <v>1</v>
      </c>
      <c r="T5" s="4">
        <v>2</v>
      </c>
      <c r="U5" s="4">
        <v>3</v>
      </c>
      <c r="V5" s="4" t="s">
        <v>55</v>
      </c>
      <c r="W5" s="6" t="s">
        <v>56</v>
      </c>
      <c r="X5" s="4" t="s">
        <v>56</v>
      </c>
      <c r="Y5" s="4" t="s">
        <v>55</v>
      </c>
      <c r="Z5" s="4" t="s">
        <v>57</v>
      </c>
      <c r="AA5" s="24"/>
      <c r="AD5" s="25"/>
    </row>
    <row r="6" spans="1:30">
      <c r="A6" s="28">
        <v>1</v>
      </c>
      <c r="B6" s="22" t="s">
        <v>25</v>
      </c>
      <c r="C6" s="1" t="str">
        <f>B7</f>
        <v>AVT 2</v>
      </c>
      <c r="D6" s="7">
        <v>21</v>
      </c>
      <c r="E6" s="7">
        <v>21</v>
      </c>
      <c r="F6" s="7"/>
      <c r="G6" s="1">
        <f>IF(D6&gt;D7,1,0)+IF(E6&gt;E7,1,0)+IF(F6&gt;F7,1,0)</f>
        <v>2</v>
      </c>
      <c r="H6" s="1">
        <f>IF(G6&gt;G7,1,0)</f>
        <v>1</v>
      </c>
      <c r="I6" s="8">
        <v>21</v>
      </c>
      <c r="J6" s="9">
        <v>21</v>
      </c>
      <c r="K6" s="9">
        <v>21</v>
      </c>
      <c r="L6" s="10">
        <f>IF(I6&gt;I7,1,0)+IF(J6&gt;J7,1,0)+IF(K6&gt;K7,1,0)</f>
        <v>2</v>
      </c>
      <c r="M6" s="11">
        <f>IF(L6&gt;L7,1,0)</f>
        <v>1</v>
      </c>
      <c r="N6" s="8">
        <v>21</v>
      </c>
      <c r="O6" s="9">
        <v>21</v>
      </c>
      <c r="P6" s="9"/>
      <c r="Q6" s="10">
        <f t="shared" ref="Q6" si="0">IF(N6&gt;N7,1,0)+IF(O6&gt;O7,1,0)+IF(P6&gt;P7,1,0)</f>
        <v>2</v>
      </c>
      <c r="R6" s="11">
        <f t="shared" ref="R6" si="1">IF(Q6&gt;Q7,1,0)</f>
        <v>1</v>
      </c>
      <c r="S6" s="9">
        <v>21</v>
      </c>
      <c r="T6" s="9">
        <v>21</v>
      </c>
      <c r="U6" s="9"/>
      <c r="V6" s="10">
        <f t="shared" ref="V6" si="2">IF(S6&gt;S7,1,0)+IF(T6&gt;T7,1,0)+IF(U6&gt;U7,1,0)</f>
        <v>2</v>
      </c>
      <c r="W6" s="11">
        <f t="shared" ref="W6" si="3">IF(V6&gt;V7,1,0)</f>
        <v>1</v>
      </c>
      <c r="X6" s="1">
        <f>H6+M6+R6+W6</f>
        <v>4</v>
      </c>
      <c r="Y6" s="1">
        <f>G6+L6+Q6+V6</f>
        <v>8</v>
      </c>
      <c r="Z6" s="1">
        <f>SUM(D6:F6,I6:K6,N6:P6,S6:U6)</f>
        <v>189</v>
      </c>
      <c r="AA6" s="10">
        <f>IF(OR(X6&gt;X7,AND(X6=X7,Y6&gt;Y7),AND(X6=X7,Y6=Y7,Z6&gt;Z7)),1,0)</f>
        <v>1</v>
      </c>
      <c r="AC6" s="12">
        <f>Z6+Y6*1000+X6*100000+AA6*10000000</f>
        <v>10408189</v>
      </c>
      <c r="AD6" s="1">
        <f>RANK(AC6,$AC$6:$AC$62)</f>
        <v>2</v>
      </c>
    </row>
    <row r="7" spans="1:30">
      <c r="A7" s="29"/>
      <c r="B7" s="22" t="s">
        <v>44</v>
      </c>
      <c r="C7" s="1" t="str">
        <f>B6</f>
        <v>BCE</v>
      </c>
      <c r="D7" s="7">
        <v>8</v>
      </c>
      <c r="E7" s="7">
        <v>11</v>
      </c>
      <c r="F7" s="7"/>
      <c r="G7" s="1">
        <f>IF(D6&lt;D7,1,0)+IF(E6&lt;E7,1,0)+IF(F6&lt;F7,1,0)</f>
        <v>0</v>
      </c>
      <c r="H7" s="1">
        <f>IF(G6&lt;G7,1,0)</f>
        <v>0</v>
      </c>
      <c r="I7" s="8">
        <v>19</v>
      </c>
      <c r="J7" s="9">
        <v>23</v>
      </c>
      <c r="K7" s="9">
        <v>9</v>
      </c>
      <c r="L7" s="10">
        <f>IF(I6&lt;I7,1,0)+IF(J6&lt;J7,1,0)+IF(K6&lt;K7,1,0)</f>
        <v>1</v>
      </c>
      <c r="M7" s="11">
        <f>IF(L6&lt;L7,1,0)</f>
        <v>0</v>
      </c>
      <c r="N7" s="8">
        <v>19</v>
      </c>
      <c r="O7" s="9">
        <v>16</v>
      </c>
      <c r="P7" s="9"/>
      <c r="Q7" s="10">
        <f t="shared" ref="Q7" si="4">IF(N6&lt;N7,1,0)+IF(O6&lt;O7,1,0)+IF(P6&lt;P7,1,0)</f>
        <v>0</v>
      </c>
      <c r="R7" s="11">
        <f t="shared" ref="R7" si="5">IF(Q6&lt;Q7,1,0)</f>
        <v>0</v>
      </c>
      <c r="S7" s="9">
        <v>8</v>
      </c>
      <c r="T7" s="9">
        <v>17</v>
      </c>
      <c r="U7" s="9"/>
      <c r="V7" s="10">
        <f t="shared" ref="V7" si="6">IF(S6&lt;S7,1,0)+IF(T6&lt;T7,1,0)+IF(U6&lt;U7,1,0)</f>
        <v>0</v>
      </c>
      <c r="W7" s="11">
        <f t="shared" ref="W7" si="7">IF(V6&lt;V7,1,0)</f>
        <v>0</v>
      </c>
      <c r="X7" s="1">
        <f>H7+M7+R7+W7</f>
        <v>0</v>
      </c>
      <c r="Y7" s="1">
        <f>G7+L7+Q7+V7</f>
        <v>1</v>
      </c>
      <c r="Z7" s="1">
        <f>SUM(D7:F7,I7:K7,N7:P7,S7:U7)</f>
        <v>130</v>
      </c>
      <c r="AA7" s="10">
        <f>IF(OR(X7&gt;X6,AND(X6=X7,Y7&gt;Y6),AND(X6=X7,Y6=Y7,Z7&gt;Z6)),1,0)</f>
        <v>0</v>
      </c>
      <c r="AC7" s="12">
        <f>Z7+Y7*1000+X7*100000+AA7*10000000</f>
        <v>1130</v>
      </c>
      <c r="AD7" s="1">
        <f>RANK(AC7,$AC$6:$AC$62)</f>
        <v>21</v>
      </c>
    </row>
    <row r="8" spans="1:30">
      <c r="B8" s="2"/>
      <c r="AC8" s="12"/>
    </row>
    <row r="9" spans="1:30">
      <c r="B9" s="2"/>
      <c r="D9" s="25" t="s">
        <v>50</v>
      </c>
      <c r="E9" s="25"/>
      <c r="F9" s="25"/>
      <c r="G9" s="25"/>
      <c r="H9" s="25"/>
      <c r="I9" s="26" t="s">
        <v>51</v>
      </c>
      <c r="J9" s="23"/>
      <c r="K9" s="23"/>
      <c r="L9" s="23"/>
      <c r="M9" s="27"/>
      <c r="N9" s="26" t="s">
        <v>52</v>
      </c>
      <c r="O9" s="23"/>
      <c r="P9" s="23"/>
      <c r="Q9" s="23"/>
      <c r="R9" s="27"/>
      <c r="S9" s="23" t="s">
        <v>53</v>
      </c>
      <c r="T9" s="23"/>
      <c r="U9" s="23"/>
      <c r="V9" s="23"/>
      <c r="W9" s="27"/>
      <c r="X9" s="26" t="s">
        <v>54</v>
      </c>
      <c r="Y9" s="23"/>
      <c r="Z9" s="23"/>
      <c r="AA9" s="23" t="s">
        <v>58</v>
      </c>
      <c r="AC9" s="12"/>
    </row>
    <row r="10" spans="1:30">
      <c r="B10" s="2"/>
      <c r="D10" s="4">
        <v>1</v>
      </c>
      <c r="E10" s="4">
        <v>2</v>
      </c>
      <c r="F10" s="4">
        <v>3</v>
      </c>
      <c r="G10" s="4" t="s">
        <v>55</v>
      </c>
      <c r="H10" s="4" t="s">
        <v>56</v>
      </c>
      <c r="I10" s="5">
        <v>1</v>
      </c>
      <c r="J10" s="4">
        <v>2</v>
      </c>
      <c r="K10" s="4">
        <v>3</v>
      </c>
      <c r="L10" s="4" t="s">
        <v>55</v>
      </c>
      <c r="M10" s="6" t="s">
        <v>56</v>
      </c>
      <c r="N10" s="5">
        <v>1</v>
      </c>
      <c r="O10" s="4">
        <v>2</v>
      </c>
      <c r="P10" s="4">
        <v>3</v>
      </c>
      <c r="Q10" s="4" t="s">
        <v>55</v>
      </c>
      <c r="R10" s="6" t="s">
        <v>56</v>
      </c>
      <c r="S10" s="4">
        <v>1</v>
      </c>
      <c r="T10" s="4">
        <v>2</v>
      </c>
      <c r="U10" s="4">
        <v>3</v>
      </c>
      <c r="V10" s="4" t="s">
        <v>55</v>
      </c>
      <c r="W10" s="6" t="s">
        <v>56</v>
      </c>
      <c r="X10" s="4" t="s">
        <v>56</v>
      </c>
      <c r="Y10" s="4" t="s">
        <v>55</v>
      </c>
      <c r="Z10" s="4" t="s">
        <v>57</v>
      </c>
      <c r="AA10" s="24"/>
      <c r="AC10" s="12"/>
    </row>
    <row r="11" spans="1:30">
      <c r="A11" s="28">
        <f>A6+1</f>
        <v>2</v>
      </c>
      <c r="B11" s="22" t="s">
        <v>42</v>
      </c>
      <c r="C11" s="1" t="str">
        <f>B12</f>
        <v>EBC 2</v>
      </c>
      <c r="D11" s="7">
        <v>4</v>
      </c>
      <c r="E11" s="7">
        <v>7</v>
      </c>
      <c r="F11" s="7"/>
      <c r="G11" s="1">
        <f>IF(D11&gt;D12,1,0)+IF(E11&gt;E12,1,0)+IF(F11&gt;F12,1,0)</f>
        <v>0</v>
      </c>
      <c r="H11" s="1">
        <f>IF(G11&gt;G12,1,0)</f>
        <v>0</v>
      </c>
      <c r="I11" s="8">
        <v>8</v>
      </c>
      <c r="J11" s="9">
        <v>17</v>
      </c>
      <c r="K11" s="9"/>
      <c r="L11" s="10">
        <f>IF(I11&gt;I12,1,0)+IF(J11&gt;J12,1,0)+IF(K11&gt;K12,1,0)</f>
        <v>0</v>
      </c>
      <c r="M11" s="11">
        <f>IF(L11&gt;L12,1,0)</f>
        <v>0</v>
      </c>
      <c r="N11" s="8">
        <v>7</v>
      </c>
      <c r="O11" s="9">
        <v>6</v>
      </c>
      <c r="P11" s="9"/>
      <c r="Q11" s="10">
        <f t="shared" ref="Q11" si="8">IF(N11&gt;N12,1,0)+IF(O11&gt;O12,1,0)+IF(P11&gt;P12,1,0)</f>
        <v>0</v>
      </c>
      <c r="R11" s="11">
        <f t="shared" ref="R11" si="9">IF(Q11&gt;Q12,1,0)</f>
        <v>0</v>
      </c>
      <c r="S11" s="9">
        <v>11</v>
      </c>
      <c r="T11" s="9">
        <v>7</v>
      </c>
      <c r="U11" s="9"/>
      <c r="V11" s="10">
        <f t="shared" ref="V11" si="10">IF(S11&gt;S12,1,0)+IF(T11&gt;T12,1,0)+IF(U11&gt;U12,1,0)</f>
        <v>0</v>
      </c>
      <c r="W11" s="11">
        <f t="shared" ref="W11" si="11">IF(V11&gt;V12,1,0)</f>
        <v>0</v>
      </c>
      <c r="X11" s="1">
        <f>H11+M11+R11+W11</f>
        <v>0</v>
      </c>
      <c r="Y11" s="1">
        <f>G11+L11+Q11+V11</f>
        <v>0</v>
      </c>
      <c r="Z11" s="1">
        <f>SUM(D11:F11,I11:K11,N11:P11,S11:U11)</f>
        <v>67</v>
      </c>
      <c r="AA11" s="10">
        <f>IF(OR(X11&gt;X12,AND(X11=X12,Y11&gt;Y12),AND(X11=X12,Y11=Y12,Z11&gt;Z12)),1,0)</f>
        <v>0</v>
      </c>
      <c r="AC11" s="12">
        <f t="shared" ref="AC11:AC12" si="12">Z11+Y11*1000+X11*100000+AA11*10000000</f>
        <v>67</v>
      </c>
      <c r="AD11" s="1">
        <f t="shared" ref="AD11:AD12" si="13">RANK(AC11,$AC$6:$AC$62)</f>
        <v>24</v>
      </c>
    </row>
    <row r="12" spans="1:30">
      <c r="A12" s="29"/>
      <c r="B12" s="22" t="s">
        <v>32</v>
      </c>
      <c r="C12" s="1" t="str">
        <f>B11</f>
        <v>BCM 2</v>
      </c>
      <c r="D12" s="7">
        <v>21</v>
      </c>
      <c r="E12" s="7">
        <v>21</v>
      </c>
      <c r="F12" s="7"/>
      <c r="G12" s="1">
        <f>IF(D11&lt;D12,1,0)+IF(E11&lt;E12,1,0)+IF(F11&lt;F12,1,0)</f>
        <v>2</v>
      </c>
      <c r="H12" s="1">
        <f>IF(G11&lt;G12,1,0)</f>
        <v>1</v>
      </c>
      <c r="I12" s="8">
        <v>21</v>
      </c>
      <c r="J12" s="9">
        <v>21</v>
      </c>
      <c r="K12" s="9"/>
      <c r="L12" s="10">
        <f>IF(I11&lt;I12,1,0)+IF(J11&lt;J12,1,0)+IF(K11&lt;K12,1,0)</f>
        <v>2</v>
      </c>
      <c r="M12" s="11">
        <f>IF(L11&lt;L12,1,0)</f>
        <v>1</v>
      </c>
      <c r="N12" s="8">
        <v>21</v>
      </c>
      <c r="O12" s="9">
        <v>21</v>
      </c>
      <c r="P12" s="9"/>
      <c r="Q12" s="10">
        <f t="shared" ref="Q12" si="14">IF(N11&lt;N12,1,0)+IF(O11&lt;O12,1,0)+IF(P11&lt;P12,1,0)</f>
        <v>2</v>
      </c>
      <c r="R12" s="11">
        <f t="shared" ref="R12" si="15">IF(Q11&lt;Q12,1,0)</f>
        <v>1</v>
      </c>
      <c r="S12" s="9">
        <v>21</v>
      </c>
      <c r="T12" s="9">
        <v>21</v>
      </c>
      <c r="U12" s="9"/>
      <c r="V12" s="10">
        <f t="shared" ref="V12" si="16">IF(S11&lt;S12,1,0)+IF(T11&lt;T12,1,0)+IF(U11&lt;U12,1,0)</f>
        <v>2</v>
      </c>
      <c r="W12" s="11">
        <f t="shared" ref="W12" si="17">IF(V11&lt;V12,1,0)</f>
        <v>1</v>
      </c>
      <c r="X12" s="1">
        <f>H12+M12+R12+W12</f>
        <v>4</v>
      </c>
      <c r="Y12" s="1">
        <f>G12+L12+Q12+V12</f>
        <v>8</v>
      </c>
      <c r="Z12" s="1">
        <f>SUM(D12:F12,I12:K12,N12:P12,S12:U12)</f>
        <v>168</v>
      </c>
      <c r="AA12" s="10">
        <f>IF(OR(X12&gt;X11,AND(X11=X12,Y12&gt;Y11),AND(X11=X12,Y11=Y12,Z12&gt;Z11)),1,0)</f>
        <v>1</v>
      </c>
      <c r="AC12" s="12">
        <f t="shared" si="12"/>
        <v>10408168</v>
      </c>
      <c r="AD12" s="1">
        <f t="shared" si="13"/>
        <v>4</v>
      </c>
    </row>
    <row r="13" spans="1:30">
      <c r="B13" s="2"/>
      <c r="AC13" s="12"/>
    </row>
    <row r="14" spans="1:30">
      <c r="B14" s="2"/>
      <c r="D14" s="25" t="s">
        <v>50</v>
      </c>
      <c r="E14" s="25"/>
      <c r="F14" s="25"/>
      <c r="G14" s="25"/>
      <c r="H14" s="25"/>
      <c r="I14" s="26" t="s">
        <v>51</v>
      </c>
      <c r="J14" s="23"/>
      <c r="K14" s="23"/>
      <c r="L14" s="23"/>
      <c r="M14" s="27"/>
      <c r="N14" s="26" t="s">
        <v>52</v>
      </c>
      <c r="O14" s="23"/>
      <c r="P14" s="23"/>
      <c r="Q14" s="23"/>
      <c r="R14" s="27"/>
      <c r="S14" s="23" t="s">
        <v>53</v>
      </c>
      <c r="T14" s="23"/>
      <c r="U14" s="23"/>
      <c r="V14" s="23"/>
      <c r="W14" s="27"/>
      <c r="X14" s="26" t="s">
        <v>54</v>
      </c>
      <c r="Y14" s="23"/>
      <c r="Z14" s="23"/>
      <c r="AA14" s="23" t="s">
        <v>58</v>
      </c>
      <c r="AC14" s="12"/>
    </row>
    <row r="15" spans="1:30">
      <c r="B15" s="2"/>
      <c r="D15" s="4">
        <v>1</v>
      </c>
      <c r="E15" s="4">
        <v>2</v>
      </c>
      <c r="F15" s="4">
        <v>3</v>
      </c>
      <c r="G15" s="4" t="s">
        <v>55</v>
      </c>
      <c r="H15" s="4" t="s">
        <v>56</v>
      </c>
      <c r="I15" s="5">
        <v>1</v>
      </c>
      <c r="J15" s="4">
        <v>2</v>
      </c>
      <c r="K15" s="4">
        <v>3</v>
      </c>
      <c r="L15" s="4" t="s">
        <v>55</v>
      </c>
      <c r="M15" s="6" t="s">
        <v>56</v>
      </c>
      <c r="N15" s="5">
        <v>1</v>
      </c>
      <c r="O15" s="4">
        <v>2</v>
      </c>
      <c r="P15" s="4">
        <v>3</v>
      </c>
      <c r="Q15" s="4" t="s">
        <v>55</v>
      </c>
      <c r="R15" s="6" t="s">
        <v>56</v>
      </c>
      <c r="S15" s="4">
        <v>1</v>
      </c>
      <c r="T15" s="4">
        <v>2</v>
      </c>
      <c r="U15" s="4">
        <v>3</v>
      </c>
      <c r="V15" s="4" t="s">
        <v>55</v>
      </c>
      <c r="W15" s="6" t="s">
        <v>56</v>
      </c>
      <c r="X15" s="4" t="s">
        <v>56</v>
      </c>
      <c r="Y15" s="4" t="s">
        <v>55</v>
      </c>
      <c r="Z15" s="4" t="s">
        <v>57</v>
      </c>
      <c r="AA15" s="24"/>
      <c r="AC15" s="12"/>
    </row>
    <row r="16" spans="1:30">
      <c r="A16" s="28">
        <f>A11+1</f>
        <v>3</v>
      </c>
      <c r="B16" s="22" t="s">
        <v>23</v>
      </c>
      <c r="C16" s="1" t="str">
        <f>B17</f>
        <v>BCP</v>
      </c>
      <c r="D16" s="7">
        <v>15</v>
      </c>
      <c r="E16" s="7">
        <v>13</v>
      </c>
      <c r="F16" s="7"/>
      <c r="G16" s="1">
        <f>IF(D16&gt;D17,1,0)+IF(E16&gt;E17,1,0)+IF(F16&gt;F17,1,0)</f>
        <v>0</v>
      </c>
      <c r="H16" s="1">
        <f>IF(G16&gt;G17,1,0)</f>
        <v>0</v>
      </c>
      <c r="I16" s="8">
        <v>19</v>
      </c>
      <c r="J16" s="9">
        <v>8</v>
      </c>
      <c r="K16" s="9"/>
      <c r="L16" s="10">
        <f>IF(I16&gt;I17,1,0)+IF(J16&gt;J17,1,0)+IF(K16&gt;K17,1,0)</f>
        <v>0</v>
      </c>
      <c r="M16" s="11">
        <f>IF(L16&gt;L17,1,0)</f>
        <v>0</v>
      </c>
      <c r="N16" s="8">
        <v>21</v>
      </c>
      <c r="O16" s="9">
        <v>21</v>
      </c>
      <c r="P16" s="9"/>
      <c r="Q16" s="10">
        <f t="shared" ref="Q16" si="18">IF(N16&gt;N17,1,0)+IF(O16&gt;O17,1,0)+IF(P16&gt;P17,1,0)</f>
        <v>2</v>
      </c>
      <c r="R16" s="11">
        <f t="shared" ref="R16" si="19">IF(Q16&gt;Q17,1,0)</f>
        <v>1</v>
      </c>
      <c r="S16" s="9">
        <v>14</v>
      </c>
      <c r="T16" s="9">
        <v>21</v>
      </c>
      <c r="U16" s="9">
        <v>20</v>
      </c>
      <c r="V16" s="10">
        <f t="shared" ref="V16" si="20">IF(S16&gt;S17,1,0)+IF(T16&gt;T17,1,0)+IF(U16&gt;U17,1,0)</f>
        <v>1</v>
      </c>
      <c r="W16" s="11">
        <f t="shared" ref="W16" si="21">IF(V16&gt;V17,1,0)</f>
        <v>0</v>
      </c>
      <c r="X16" s="1">
        <f>H16+M16+R16+W16</f>
        <v>1</v>
      </c>
      <c r="Y16" s="1">
        <f>G16+L16+Q16+V16</f>
        <v>3</v>
      </c>
      <c r="Z16" s="1">
        <f>SUM(D16:F16,I16:K16,N16:P16,S16:U16)</f>
        <v>152</v>
      </c>
      <c r="AA16" s="10">
        <f>IF(OR(X16&gt;X17,AND(X16=X17,Y16&gt;Y17),AND(X16=X17,Y16=Y17,Z16&gt;Z17)),1,0)</f>
        <v>0</v>
      </c>
      <c r="AC16" s="12">
        <f t="shared" ref="AC16:AC17" si="22">Z16+Y16*1000+X16*100000+AA16*10000000</f>
        <v>103152</v>
      </c>
      <c r="AD16" s="1">
        <f t="shared" ref="AD16:AD17" si="23">RANK(AC16,$AC$6:$AC$62)</f>
        <v>17</v>
      </c>
    </row>
    <row r="17" spans="1:30">
      <c r="A17" s="29"/>
      <c r="B17" s="22" t="s">
        <v>29</v>
      </c>
      <c r="C17" s="1" t="str">
        <f>B16</f>
        <v>BB</v>
      </c>
      <c r="D17" s="7">
        <v>21</v>
      </c>
      <c r="E17" s="7">
        <v>21</v>
      </c>
      <c r="F17" s="7"/>
      <c r="G17" s="1">
        <f>IF(D16&lt;D17,1,0)+IF(E16&lt;E17,1,0)+IF(F16&lt;F17,1,0)</f>
        <v>2</v>
      </c>
      <c r="H17" s="1">
        <f>IF(G16&lt;G17,1,0)</f>
        <v>1</v>
      </c>
      <c r="I17" s="8">
        <v>21</v>
      </c>
      <c r="J17" s="9">
        <v>21</v>
      </c>
      <c r="K17" s="9"/>
      <c r="L17" s="10">
        <f>IF(I16&lt;I17,1,0)+IF(J16&lt;J17,1,0)+IF(K16&lt;K17,1,0)</f>
        <v>2</v>
      </c>
      <c r="M17" s="11">
        <f>IF(L16&lt;L17,1,0)</f>
        <v>1</v>
      </c>
      <c r="N17" s="8">
        <v>19</v>
      </c>
      <c r="O17" s="9">
        <v>13</v>
      </c>
      <c r="P17" s="9"/>
      <c r="Q17" s="10">
        <f t="shared" ref="Q17" si="24">IF(N16&lt;N17,1,0)+IF(O16&lt;O17,1,0)+IF(P16&lt;P17,1,0)</f>
        <v>0</v>
      </c>
      <c r="R17" s="11">
        <f t="shared" ref="R17" si="25">IF(Q16&lt;Q17,1,0)</f>
        <v>0</v>
      </c>
      <c r="S17" s="9">
        <v>21</v>
      </c>
      <c r="T17" s="9">
        <v>19</v>
      </c>
      <c r="U17" s="9">
        <v>22</v>
      </c>
      <c r="V17" s="10">
        <f t="shared" ref="V17" si="26">IF(S16&lt;S17,1,0)+IF(T16&lt;T17,1,0)+IF(U16&lt;U17,1,0)</f>
        <v>2</v>
      </c>
      <c r="W17" s="11">
        <f t="shared" ref="W17" si="27">IF(V16&lt;V17,1,0)</f>
        <v>1</v>
      </c>
      <c r="X17" s="1">
        <f>H17+M17+R17+W17</f>
        <v>3</v>
      </c>
      <c r="Y17" s="1">
        <f>G17+L17+Q17+V17</f>
        <v>6</v>
      </c>
      <c r="Z17" s="1">
        <f>SUM(D17:F17,I17:K17,N17:P17,S17:U17)</f>
        <v>178</v>
      </c>
      <c r="AA17" s="10">
        <f>IF(OR(X17&gt;X16,AND(X16=X17,Y17&gt;Y16),AND(X16=X17,Y16=Y17,Z17&gt;Z16)),1,0)</f>
        <v>1</v>
      </c>
      <c r="AC17" s="12">
        <f t="shared" si="22"/>
        <v>10306178</v>
      </c>
      <c r="AD17" s="1">
        <f t="shared" si="23"/>
        <v>7</v>
      </c>
    </row>
    <row r="18" spans="1:30">
      <c r="B18" s="2"/>
      <c r="AC18" s="12"/>
    </row>
    <row r="19" spans="1:30">
      <c r="B19" s="2"/>
      <c r="D19" s="25" t="s">
        <v>50</v>
      </c>
      <c r="E19" s="25"/>
      <c r="F19" s="25"/>
      <c r="G19" s="25"/>
      <c r="H19" s="25"/>
      <c r="I19" s="26" t="s">
        <v>51</v>
      </c>
      <c r="J19" s="23"/>
      <c r="K19" s="23"/>
      <c r="L19" s="23"/>
      <c r="M19" s="27"/>
      <c r="N19" s="26" t="s">
        <v>52</v>
      </c>
      <c r="O19" s="23"/>
      <c r="P19" s="23"/>
      <c r="Q19" s="23"/>
      <c r="R19" s="27"/>
      <c r="S19" s="23" t="s">
        <v>53</v>
      </c>
      <c r="T19" s="23"/>
      <c r="U19" s="23"/>
      <c r="V19" s="23"/>
      <c r="W19" s="27"/>
      <c r="X19" s="26" t="s">
        <v>54</v>
      </c>
      <c r="Y19" s="23"/>
      <c r="Z19" s="23"/>
      <c r="AA19" s="23" t="s">
        <v>58</v>
      </c>
      <c r="AC19" s="12"/>
    </row>
    <row r="20" spans="1:30">
      <c r="B20" s="2"/>
      <c r="D20" s="4">
        <v>1</v>
      </c>
      <c r="E20" s="4">
        <v>2</v>
      </c>
      <c r="F20" s="4">
        <v>3</v>
      </c>
      <c r="G20" s="4" t="s">
        <v>55</v>
      </c>
      <c r="H20" s="4" t="s">
        <v>56</v>
      </c>
      <c r="I20" s="5">
        <v>1</v>
      </c>
      <c r="J20" s="4">
        <v>2</v>
      </c>
      <c r="K20" s="4">
        <v>3</v>
      </c>
      <c r="L20" s="4" t="s">
        <v>55</v>
      </c>
      <c r="M20" s="6" t="s">
        <v>56</v>
      </c>
      <c r="N20" s="5">
        <v>1</v>
      </c>
      <c r="O20" s="4">
        <v>2</v>
      </c>
      <c r="P20" s="4">
        <v>3</v>
      </c>
      <c r="Q20" s="4" t="s">
        <v>55</v>
      </c>
      <c r="R20" s="6" t="s">
        <v>56</v>
      </c>
      <c r="S20" s="4">
        <v>1</v>
      </c>
      <c r="T20" s="4">
        <v>2</v>
      </c>
      <c r="U20" s="4">
        <v>3</v>
      </c>
      <c r="V20" s="4" t="s">
        <v>55</v>
      </c>
      <c r="W20" s="6" t="s">
        <v>56</v>
      </c>
      <c r="X20" s="4" t="s">
        <v>56</v>
      </c>
      <c r="Y20" s="4" t="s">
        <v>55</v>
      </c>
      <c r="Z20" s="4" t="s">
        <v>57</v>
      </c>
      <c r="AA20" s="24"/>
      <c r="AC20" s="12"/>
    </row>
    <row r="21" spans="1:30">
      <c r="A21" s="28">
        <f>A16+1</f>
        <v>4</v>
      </c>
      <c r="B21" s="22" t="s">
        <v>40</v>
      </c>
      <c r="C21" s="1" t="str">
        <f>B22</f>
        <v>BCDG 1</v>
      </c>
      <c r="D21" s="7">
        <v>12</v>
      </c>
      <c r="E21" s="7">
        <v>14</v>
      </c>
      <c r="F21" s="7"/>
      <c r="G21" s="1">
        <f>IF(D21&gt;D22,1,0)+IF(E21&gt;E22,1,0)+IF(F21&gt;F22,1,0)</f>
        <v>0</v>
      </c>
      <c r="H21" s="1">
        <f>IF(G21&gt;G22,1,0)</f>
        <v>0</v>
      </c>
      <c r="I21" s="8">
        <v>4</v>
      </c>
      <c r="J21" s="9">
        <v>15</v>
      </c>
      <c r="K21" s="9"/>
      <c r="L21" s="10">
        <f>IF(I21&gt;I22,1,0)+IF(J21&gt;J22,1,0)+IF(K21&gt;K22,1,0)</f>
        <v>0</v>
      </c>
      <c r="M21" s="11">
        <f>IF(L21&gt;L22,1,0)</f>
        <v>0</v>
      </c>
      <c r="N21" s="8">
        <v>22</v>
      </c>
      <c r="O21" s="9">
        <v>21</v>
      </c>
      <c r="P21" s="9"/>
      <c r="Q21" s="10">
        <f t="shared" ref="Q21" si="28">IF(N21&gt;N22,1,0)+IF(O21&gt;O22,1,0)+IF(P21&gt;P22,1,0)</f>
        <v>2</v>
      </c>
      <c r="R21" s="11">
        <f t="shared" ref="R21" si="29">IF(Q21&gt;Q22,1,0)</f>
        <v>1</v>
      </c>
      <c r="S21" s="9">
        <v>16</v>
      </c>
      <c r="T21" s="9">
        <v>18</v>
      </c>
      <c r="U21" s="9"/>
      <c r="V21" s="10">
        <f t="shared" ref="V21" si="30">IF(S21&gt;S22,1,0)+IF(T21&gt;T22,1,0)+IF(U21&gt;U22,1,0)</f>
        <v>0</v>
      </c>
      <c r="W21" s="11">
        <f t="shared" ref="W21" si="31">IF(V21&gt;V22,1,0)</f>
        <v>0</v>
      </c>
      <c r="X21" s="1">
        <f>H21+M21+R21+W21</f>
        <v>1</v>
      </c>
      <c r="Y21" s="1">
        <f>G21+L21+Q21+V21</f>
        <v>2</v>
      </c>
      <c r="Z21" s="1">
        <f>SUM(D21:F21,I21:K21,N21:P21,S21:U21)</f>
        <v>122</v>
      </c>
      <c r="AA21" s="10">
        <f>IF(OR(X21&gt;X22,AND(X21=X22,Y21&gt;Y22),AND(X21=X22,Y21=Y22,Z21&gt;Z22)),1,0)</f>
        <v>0</v>
      </c>
      <c r="AC21" s="12">
        <f t="shared" ref="AC21:AC22" si="32">Z21+Y21*1000+X21*100000+AA21*10000000</f>
        <v>102122</v>
      </c>
      <c r="AD21" s="1">
        <f t="shared" ref="AD21:AD22" si="33">RANK(AC21,$AC$6:$AC$62)</f>
        <v>19</v>
      </c>
    </row>
    <row r="22" spans="1:30">
      <c r="A22" s="29"/>
      <c r="B22" s="22" t="s">
        <v>37</v>
      </c>
      <c r="C22" s="1" t="str">
        <f>B21</f>
        <v>SH 2</v>
      </c>
      <c r="D22" s="7">
        <v>21</v>
      </c>
      <c r="E22" s="7">
        <v>21</v>
      </c>
      <c r="F22" s="7"/>
      <c r="G22" s="1">
        <f>IF(D21&lt;D22,1,0)+IF(E21&lt;E22,1,0)+IF(F21&lt;F22,1,0)</f>
        <v>2</v>
      </c>
      <c r="H22" s="1">
        <f>IF(G21&lt;G22,1,0)</f>
        <v>1</v>
      </c>
      <c r="I22" s="8">
        <v>21</v>
      </c>
      <c r="J22" s="9">
        <v>21</v>
      </c>
      <c r="K22" s="9"/>
      <c r="L22" s="10">
        <f>IF(I21&lt;I22,1,0)+IF(J21&lt;J22,1,0)+IF(K21&lt;K22,1,0)</f>
        <v>2</v>
      </c>
      <c r="M22" s="11">
        <f>IF(L21&lt;L22,1,0)</f>
        <v>1</v>
      </c>
      <c r="N22" s="8">
        <v>20</v>
      </c>
      <c r="O22" s="9">
        <v>12</v>
      </c>
      <c r="P22" s="9"/>
      <c r="Q22" s="10">
        <f t="shared" ref="Q22" si="34">IF(N21&lt;N22,1,0)+IF(O21&lt;O22,1,0)+IF(P21&lt;P22,1,0)</f>
        <v>0</v>
      </c>
      <c r="R22" s="11">
        <f t="shared" ref="R22" si="35">IF(Q21&lt;Q22,1,0)</f>
        <v>0</v>
      </c>
      <c r="S22" s="9">
        <v>21</v>
      </c>
      <c r="T22" s="9">
        <v>21</v>
      </c>
      <c r="U22" s="9"/>
      <c r="V22" s="10">
        <f t="shared" ref="V22" si="36">IF(S21&lt;S22,1,0)+IF(T21&lt;T22,1,0)+IF(U21&lt;U22,1,0)</f>
        <v>2</v>
      </c>
      <c r="W22" s="11">
        <f t="shared" ref="W22" si="37">IF(V21&lt;V22,1,0)</f>
        <v>1</v>
      </c>
      <c r="X22" s="1">
        <f>H22+M22+R22+W22</f>
        <v>3</v>
      </c>
      <c r="Y22" s="1">
        <f>G22+L22+Q22+V22</f>
        <v>6</v>
      </c>
      <c r="Z22" s="1">
        <f>SUM(D22:F22,I22:K22,N22:P22,S22:U22)</f>
        <v>158</v>
      </c>
      <c r="AA22" s="10">
        <f>IF(OR(X22&gt;X21,AND(X21=X22,Y22&gt;Y21),AND(X21=X22,Y21=Y22,Z22&gt;Z21)),1,0)</f>
        <v>1</v>
      </c>
      <c r="AC22" s="12">
        <f t="shared" si="32"/>
        <v>10306158</v>
      </c>
      <c r="AD22" s="1">
        <f t="shared" si="33"/>
        <v>10</v>
      </c>
    </row>
    <row r="23" spans="1:30">
      <c r="B23" s="2"/>
      <c r="AC23" s="12"/>
    </row>
    <row r="24" spans="1:30">
      <c r="B24" s="2"/>
      <c r="D24" s="25" t="s">
        <v>50</v>
      </c>
      <c r="E24" s="25"/>
      <c r="F24" s="25"/>
      <c r="G24" s="25"/>
      <c r="H24" s="25"/>
      <c r="I24" s="26" t="s">
        <v>51</v>
      </c>
      <c r="J24" s="23"/>
      <c r="K24" s="23"/>
      <c r="L24" s="23"/>
      <c r="M24" s="27"/>
      <c r="N24" s="26" t="s">
        <v>52</v>
      </c>
      <c r="O24" s="23"/>
      <c r="P24" s="23"/>
      <c r="Q24" s="23"/>
      <c r="R24" s="27"/>
      <c r="S24" s="23" t="s">
        <v>53</v>
      </c>
      <c r="T24" s="23"/>
      <c r="U24" s="23"/>
      <c r="V24" s="23"/>
      <c r="W24" s="27"/>
      <c r="X24" s="26" t="s">
        <v>54</v>
      </c>
      <c r="Y24" s="23"/>
      <c r="Z24" s="23"/>
      <c r="AA24" s="23" t="s">
        <v>58</v>
      </c>
      <c r="AC24" s="12"/>
    </row>
    <row r="25" spans="1:30">
      <c r="B25" s="2"/>
      <c r="D25" s="4">
        <v>1</v>
      </c>
      <c r="E25" s="4">
        <v>2</v>
      </c>
      <c r="F25" s="4">
        <v>3</v>
      </c>
      <c r="G25" s="4" t="s">
        <v>55</v>
      </c>
      <c r="H25" s="4" t="s">
        <v>56</v>
      </c>
      <c r="I25" s="5">
        <v>1</v>
      </c>
      <c r="J25" s="4">
        <v>2</v>
      </c>
      <c r="K25" s="4">
        <v>3</v>
      </c>
      <c r="L25" s="4" t="s">
        <v>55</v>
      </c>
      <c r="M25" s="6" t="s">
        <v>56</v>
      </c>
      <c r="N25" s="5">
        <v>1</v>
      </c>
      <c r="O25" s="4">
        <v>2</v>
      </c>
      <c r="P25" s="4">
        <v>3</v>
      </c>
      <c r="Q25" s="4" t="s">
        <v>55</v>
      </c>
      <c r="R25" s="6" t="s">
        <v>56</v>
      </c>
      <c r="S25" s="4">
        <v>1</v>
      </c>
      <c r="T25" s="4">
        <v>2</v>
      </c>
      <c r="U25" s="4">
        <v>3</v>
      </c>
      <c r="V25" s="4" t="s">
        <v>55</v>
      </c>
      <c r="W25" s="6" t="s">
        <v>56</v>
      </c>
      <c r="X25" s="4" t="s">
        <v>56</v>
      </c>
      <c r="Y25" s="4" t="s">
        <v>55</v>
      </c>
      <c r="Z25" s="4" t="s">
        <v>57</v>
      </c>
      <c r="AA25" s="24"/>
      <c r="AC25" s="12"/>
    </row>
    <row r="26" spans="1:30">
      <c r="A26" s="28">
        <f>A21+1</f>
        <v>5</v>
      </c>
      <c r="B26" s="22" t="s">
        <v>70</v>
      </c>
      <c r="C26" s="1" t="str">
        <f>B27</f>
        <v>PARMAIN 2</v>
      </c>
      <c r="D26" s="7">
        <v>7</v>
      </c>
      <c r="E26" s="7">
        <v>14</v>
      </c>
      <c r="F26" s="7"/>
      <c r="G26" s="1">
        <f>IF(D26&gt;D27,1,0)+IF(E26&gt;E27,1,0)+IF(F26&gt;F27,1,0)</f>
        <v>0</v>
      </c>
      <c r="H26" s="1">
        <f>IF(G26&gt;G27,1,0)</f>
        <v>0</v>
      </c>
      <c r="I26" s="8">
        <v>10</v>
      </c>
      <c r="J26" s="9">
        <v>13</v>
      </c>
      <c r="K26" s="9"/>
      <c r="L26" s="10">
        <f>IF(I26&gt;I27,1,0)+IF(J26&gt;J27,1,0)+IF(K26&gt;K27,1,0)</f>
        <v>0</v>
      </c>
      <c r="M26" s="11">
        <f>IF(L26&gt;L27,1,0)</f>
        <v>0</v>
      </c>
      <c r="N26" s="8">
        <v>21</v>
      </c>
      <c r="O26" s="9">
        <v>21</v>
      </c>
      <c r="P26" s="9"/>
      <c r="Q26" s="10">
        <f t="shared" ref="Q26" si="38">IF(N26&gt;N27,1,0)+IF(O26&gt;O27,1,0)+IF(P26&gt;P27,1,0)</f>
        <v>2</v>
      </c>
      <c r="R26" s="11">
        <f t="shared" ref="R26" si="39">IF(Q26&gt;Q27,1,0)</f>
        <v>1</v>
      </c>
      <c r="S26" s="9">
        <v>10</v>
      </c>
      <c r="T26" s="9">
        <v>9</v>
      </c>
      <c r="U26" s="9"/>
      <c r="V26" s="10">
        <f t="shared" ref="V26" si="40">IF(S26&gt;S27,1,0)+IF(T26&gt;T27,1,0)+IF(U26&gt;U27,1,0)</f>
        <v>0</v>
      </c>
      <c r="W26" s="11">
        <f t="shared" ref="W26" si="41">IF(V26&gt;V27,1,0)</f>
        <v>0</v>
      </c>
      <c r="X26" s="1">
        <f>H26+M26+R26+W26</f>
        <v>1</v>
      </c>
      <c r="Y26" s="1">
        <f>G26+L26+Q26+V26</f>
        <v>2</v>
      </c>
      <c r="Z26" s="1">
        <f>SUM(D26:F26,I26:K26,N26:P26,S26:U26)</f>
        <v>105</v>
      </c>
      <c r="AA26" s="10">
        <f>IF(OR(X26&gt;X27,AND(X26=X27,Y26&gt;Y27),AND(X26=X27,Y26=Y27,Z26&gt;Z27)),1,0)</f>
        <v>0</v>
      </c>
      <c r="AC26" s="12">
        <f t="shared" ref="AC26:AC27" si="42">Z26+Y26*1000+X26*100000+AA26*10000000</f>
        <v>102105</v>
      </c>
      <c r="AD26" s="1">
        <f t="shared" ref="AD26:AD27" si="43">RANK(AC26,$AC$6:$AC$62)</f>
        <v>20</v>
      </c>
    </row>
    <row r="27" spans="1:30">
      <c r="A27" s="29"/>
      <c r="B27" s="22" t="s">
        <v>36</v>
      </c>
      <c r="C27" s="1" t="str">
        <f>B26</f>
        <v>BCA 1</v>
      </c>
      <c r="D27" s="7">
        <v>21</v>
      </c>
      <c r="E27" s="7">
        <v>21</v>
      </c>
      <c r="F27" s="7"/>
      <c r="G27" s="1">
        <f>IF(D26&lt;D27,1,0)+IF(E26&lt;E27,1,0)+IF(F26&lt;F27,1,0)</f>
        <v>2</v>
      </c>
      <c r="H27" s="1">
        <f>IF(G26&lt;G27,1,0)</f>
        <v>1</v>
      </c>
      <c r="I27" s="8">
        <v>21</v>
      </c>
      <c r="J27" s="9">
        <v>21</v>
      </c>
      <c r="K27" s="9"/>
      <c r="L27" s="10">
        <f>IF(I26&lt;I27,1,0)+IF(J26&lt;J27,1,0)+IF(K26&lt;K27,1,0)</f>
        <v>2</v>
      </c>
      <c r="M27" s="11">
        <f>IF(L26&lt;L27,1,0)</f>
        <v>1</v>
      </c>
      <c r="N27" s="8">
        <v>19</v>
      </c>
      <c r="O27" s="9">
        <v>19</v>
      </c>
      <c r="P27" s="9"/>
      <c r="Q27" s="10">
        <f t="shared" ref="Q27" si="44">IF(N26&lt;N27,1,0)+IF(O26&lt;O27,1,0)+IF(P26&lt;P27,1,0)</f>
        <v>0</v>
      </c>
      <c r="R27" s="11">
        <f t="shared" ref="R27" si="45">IF(Q26&lt;Q27,1,0)</f>
        <v>0</v>
      </c>
      <c r="S27" s="9">
        <v>21</v>
      </c>
      <c r="T27" s="9">
        <v>21</v>
      </c>
      <c r="U27" s="9"/>
      <c r="V27" s="10">
        <f t="shared" ref="V27" si="46">IF(S26&lt;S27,1,0)+IF(T26&lt;T27,1,0)+IF(U26&lt;U27,1,0)</f>
        <v>2</v>
      </c>
      <c r="W27" s="11">
        <f t="shared" ref="W27" si="47">IF(V26&lt;V27,1,0)</f>
        <v>1</v>
      </c>
      <c r="X27" s="1">
        <f>H27+M27+R27+W27</f>
        <v>3</v>
      </c>
      <c r="Y27" s="1">
        <f>G27+L27+Q27+V27</f>
        <v>6</v>
      </c>
      <c r="Z27" s="1">
        <f>SUM(D27:F27,I27:K27,N27:P27,S27:U27)</f>
        <v>164</v>
      </c>
      <c r="AA27" s="10">
        <f>IF(OR(X27&gt;X26,AND(X26=X27,Y27&gt;Y26),AND(X26=X27,Y26=Y27,Z27&gt;Z26)),1,0)</f>
        <v>1</v>
      </c>
      <c r="AC27" s="12">
        <f t="shared" si="42"/>
        <v>10306164</v>
      </c>
      <c r="AD27" s="1">
        <f t="shared" si="43"/>
        <v>8</v>
      </c>
    </row>
    <row r="28" spans="1:30">
      <c r="B28" s="2"/>
      <c r="AC28" s="12"/>
    </row>
    <row r="29" spans="1:30">
      <c r="B29" s="2"/>
      <c r="D29" s="25" t="s">
        <v>50</v>
      </c>
      <c r="E29" s="25"/>
      <c r="F29" s="25"/>
      <c r="G29" s="25"/>
      <c r="H29" s="25"/>
      <c r="I29" s="26" t="s">
        <v>51</v>
      </c>
      <c r="J29" s="23"/>
      <c r="K29" s="23"/>
      <c r="L29" s="23"/>
      <c r="M29" s="27"/>
      <c r="N29" s="26" t="s">
        <v>52</v>
      </c>
      <c r="O29" s="23"/>
      <c r="P29" s="23"/>
      <c r="Q29" s="23"/>
      <c r="R29" s="27"/>
      <c r="S29" s="23" t="s">
        <v>53</v>
      </c>
      <c r="T29" s="23"/>
      <c r="U29" s="23"/>
      <c r="V29" s="23"/>
      <c r="W29" s="27"/>
      <c r="X29" s="26" t="s">
        <v>54</v>
      </c>
      <c r="Y29" s="23"/>
      <c r="Z29" s="23"/>
      <c r="AA29" s="23" t="s">
        <v>58</v>
      </c>
      <c r="AC29" s="12"/>
    </row>
    <row r="30" spans="1:30">
      <c r="B30" s="2"/>
      <c r="D30" s="4">
        <v>1</v>
      </c>
      <c r="E30" s="4">
        <v>2</v>
      </c>
      <c r="F30" s="4">
        <v>3</v>
      </c>
      <c r="G30" s="4" t="s">
        <v>55</v>
      </c>
      <c r="H30" s="4" t="s">
        <v>56</v>
      </c>
      <c r="I30" s="5">
        <v>1</v>
      </c>
      <c r="J30" s="4">
        <v>2</v>
      </c>
      <c r="K30" s="4">
        <v>3</v>
      </c>
      <c r="L30" s="4" t="s">
        <v>55</v>
      </c>
      <c r="M30" s="6" t="s">
        <v>56</v>
      </c>
      <c r="N30" s="5">
        <v>1</v>
      </c>
      <c r="O30" s="4">
        <v>2</v>
      </c>
      <c r="P30" s="4">
        <v>3</v>
      </c>
      <c r="Q30" s="4" t="s">
        <v>55</v>
      </c>
      <c r="R30" s="6" t="s">
        <v>56</v>
      </c>
      <c r="S30" s="4">
        <v>1</v>
      </c>
      <c r="T30" s="4">
        <v>2</v>
      </c>
      <c r="U30" s="4">
        <v>3</v>
      </c>
      <c r="V30" s="4" t="s">
        <v>55</v>
      </c>
      <c r="W30" s="6" t="s">
        <v>56</v>
      </c>
      <c r="X30" s="4" t="s">
        <v>56</v>
      </c>
      <c r="Y30" s="4" t="s">
        <v>55</v>
      </c>
      <c r="Z30" s="4" t="s">
        <v>57</v>
      </c>
      <c r="AA30" s="24"/>
      <c r="AC30" s="12"/>
    </row>
    <row r="31" spans="1:30">
      <c r="A31" s="28">
        <f>A26+1</f>
        <v>6</v>
      </c>
      <c r="B31" s="22" t="s">
        <v>71</v>
      </c>
      <c r="C31" s="1" t="str">
        <f>B32</f>
        <v>USOB 2</v>
      </c>
      <c r="D31" s="7">
        <v>21</v>
      </c>
      <c r="E31" s="7">
        <v>15</v>
      </c>
      <c r="F31" s="7">
        <v>22</v>
      </c>
      <c r="G31" s="1">
        <f>IF(D31&gt;D32,1,0)+IF(E31&gt;E32,1,0)+IF(F31&gt;F32,1,0)</f>
        <v>2</v>
      </c>
      <c r="H31" s="1">
        <f>IF(G31&gt;G32,1,0)</f>
        <v>1</v>
      </c>
      <c r="I31" s="8">
        <v>21</v>
      </c>
      <c r="J31" s="9">
        <v>21</v>
      </c>
      <c r="K31" s="9"/>
      <c r="L31" s="10">
        <f>IF(I31&gt;I32,1,0)+IF(J31&gt;J32,1,0)+IF(K31&gt;K32,1,0)</f>
        <v>2</v>
      </c>
      <c r="M31" s="11">
        <f>IF(L31&gt;L32,1,0)</f>
        <v>1</v>
      </c>
      <c r="N31" s="8">
        <v>22</v>
      </c>
      <c r="O31" s="9">
        <v>17</v>
      </c>
      <c r="P31" s="9">
        <v>18</v>
      </c>
      <c r="Q31" s="10">
        <f t="shared" ref="Q31" si="48">IF(N31&gt;N32,1,0)+IF(O31&gt;O32,1,0)+IF(P31&gt;P32,1,0)</f>
        <v>1</v>
      </c>
      <c r="R31" s="11">
        <f t="shared" ref="R31" si="49">IF(Q31&gt;Q32,1,0)</f>
        <v>0</v>
      </c>
      <c r="S31" s="9">
        <v>21</v>
      </c>
      <c r="T31" s="9">
        <v>21</v>
      </c>
      <c r="U31" s="9"/>
      <c r="V31" s="10">
        <f t="shared" ref="V31" si="50">IF(S31&gt;S32,1,0)+IF(T31&gt;T32,1,0)+IF(U31&gt;U32,1,0)</f>
        <v>2</v>
      </c>
      <c r="W31" s="11">
        <f t="shared" ref="W31" si="51">IF(V31&gt;V32,1,0)</f>
        <v>1</v>
      </c>
      <c r="X31" s="1">
        <f>H31+M31+R31+W31</f>
        <v>3</v>
      </c>
      <c r="Y31" s="1">
        <f>G31+L31+Q31+V31</f>
        <v>7</v>
      </c>
      <c r="Z31" s="1">
        <f>SUM(D31:F31,I31:K31,N31:P31,S31:U31)</f>
        <v>199</v>
      </c>
      <c r="AA31" s="10">
        <f>IF(OR(X31&gt;X32,AND(X31=X32,Y31&gt;Y32),AND(X31=X32,Y31=Y32,Z31&gt;Z32)),1,0)</f>
        <v>1</v>
      </c>
      <c r="AC31" s="12">
        <f t="shared" ref="AC31:AC32" si="52">Z31+Y31*1000+X31*100000+AA31*10000000</f>
        <v>10307199</v>
      </c>
      <c r="AD31" s="1">
        <f t="shared" ref="AD31:AD32" si="53">RANK(AC31,$AC$6:$AC$62)</f>
        <v>6</v>
      </c>
    </row>
    <row r="32" spans="1:30">
      <c r="A32" s="29"/>
      <c r="B32" s="22" t="s">
        <v>34</v>
      </c>
      <c r="C32" s="1" t="str">
        <f>B31</f>
        <v>BCA 2</v>
      </c>
      <c r="D32" s="7">
        <v>16</v>
      </c>
      <c r="E32" s="7">
        <v>21</v>
      </c>
      <c r="F32" s="7">
        <v>20</v>
      </c>
      <c r="G32" s="1">
        <f>IF(D31&lt;D32,1,0)+IF(E31&lt;E32,1,0)+IF(F31&lt;F32,1,0)</f>
        <v>1</v>
      </c>
      <c r="H32" s="1">
        <f>IF(G31&lt;G32,1,0)</f>
        <v>0</v>
      </c>
      <c r="I32" s="8">
        <v>14</v>
      </c>
      <c r="J32" s="9">
        <v>10</v>
      </c>
      <c r="K32" s="9"/>
      <c r="L32" s="10">
        <f>IF(I31&lt;I32,1,0)+IF(J31&lt;J32,1,0)+IF(K31&lt;K32,1,0)</f>
        <v>0</v>
      </c>
      <c r="M32" s="11">
        <f>IF(L31&lt;L32,1,0)</f>
        <v>0</v>
      </c>
      <c r="N32" s="8">
        <v>20</v>
      </c>
      <c r="O32" s="9">
        <v>21</v>
      </c>
      <c r="P32" s="9">
        <v>21</v>
      </c>
      <c r="Q32" s="10">
        <f t="shared" ref="Q32" si="54">IF(N31&lt;N32,1,0)+IF(O31&lt;O32,1,0)+IF(P31&lt;P32,1,0)</f>
        <v>2</v>
      </c>
      <c r="R32" s="11">
        <f t="shared" ref="R32" si="55">IF(Q31&lt;Q32,1,0)</f>
        <v>1</v>
      </c>
      <c r="S32" s="9">
        <v>12</v>
      </c>
      <c r="T32" s="9">
        <v>19</v>
      </c>
      <c r="U32" s="9"/>
      <c r="V32" s="10">
        <f t="shared" ref="V32" si="56">IF(S31&lt;S32,1,0)+IF(T31&lt;T32,1,0)+IF(U31&lt;U32,1,0)</f>
        <v>0</v>
      </c>
      <c r="W32" s="11">
        <f t="shared" ref="W32" si="57">IF(V31&lt;V32,1,0)</f>
        <v>0</v>
      </c>
      <c r="X32" s="1">
        <f>H32+M32+R32+W32</f>
        <v>1</v>
      </c>
      <c r="Y32" s="1">
        <f>G32+L32+Q32+V32</f>
        <v>3</v>
      </c>
      <c r="Z32" s="1">
        <f>SUM(D32:F32,I32:K32,N32:P32,S32:U32)</f>
        <v>174</v>
      </c>
      <c r="AA32" s="10">
        <f>IF(OR(X32&gt;X31,AND(X31=X32,Y32&gt;Y31),AND(X31=X32,Y31=Y32,Z32&gt;Z31)),1,0)</f>
        <v>0</v>
      </c>
      <c r="AC32" s="12">
        <f t="shared" si="52"/>
        <v>103174</v>
      </c>
      <c r="AD32" s="1">
        <f t="shared" si="53"/>
        <v>16</v>
      </c>
    </row>
    <row r="33" spans="1:30">
      <c r="B33" s="2"/>
      <c r="AC33" s="12"/>
    </row>
    <row r="34" spans="1:30">
      <c r="B34" s="2"/>
      <c r="D34" s="25" t="s">
        <v>50</v>
      </c>
      <c r="E34" s="25"/>
      <c r="F34" s="25"/>
      <c r="G34" s="25"/>
      <c r="H34" s="25"/>
      <c r="I34" s="26" t="s">
        <v>51</v>
      </c>
      <c r="J34" s="23"/>
      <c r="K34" s="23"/>
      <c r="L34" s="23"/>
      <c r="M34" s="27"/>
      <c r="N34" s="26" t="s">
        <v>52</v>
      </c>
      <c r="O34" s="23"/>
      <c r="P34" s="23"/>
      <c r="Q34" s="23"/>
      <c r="R34" s="27"/>
      <c r="S34" s="23" t="s">
        <v>53</v>
      </c>
      <c r="T34" s="23"/>
      <c r="U34" s="23"/>
      <c r="V34" s="23"/>
      <c r="W34" s="27"/>
      <c r="X34" s="26" t="s">
        <v>54</v>
      </c>
      <c r="Y34" s="23"/>
      <c r="Z34" s="23"/>
      <c r="AA34" s="23" t="s">
        <v>58</v>
      </c>
      <c r="AC34" s="12"/>
    </row>
    <row r="35" spans="1:30">
      <c r="B35" s="2"/>
      <c r="D35" s="4">
        <v>1</v>
      </c>
      <c r="E35" s="4">
        <v>2</v>
      </c>
      <c r="F35" s="4">
        <v>3</v>
      </c>
      <c r="G35" s="4" t="s">
        <v>55</v>
      </c>
      <c r="H35" s="4" t="s">
        <v>56</v>
      </c>
      <c r="I35" s="5">
        <v>1</v>
      </c>
      <c r="J35" s="4">
        <v>2</v>
      </c>
      <c r="K35" s="4">
        <v>3</v>
      </c>
      <c r="L35" s="4" t="s">
        <v>55</v>
      </c>
      <c r="M35" s="6" t="s">
        <v>56</v>
      </c>
      <c r="N35" s="5">
        <v>1</v>
      </c>
      <c r="O35" s="4">
        <v>2</v>
      </c>
      <c r="P35" s="4">
        <v>3</v>
      </c>
      <c r="Q35" s="4" t="s">
        <v>55</v>
      </c>
      <c r="R35" s="6" t="s">
        <v>56</v>
      </c>
      <c r="S35" s="4">
        <v>1</v>
      </c>
      <c r="T35" s="4">
        <v>2</v>
      </c>
      <c r="U35" s="4">
        <v>3</v>
      </c>
      <c r="V35" s="4" t="s">
        <v>55</v>
      </c>
      <c r="W35" s="6" t="s">
        <v>56</v>
      </c>
      <c r="X35" s="4" t="s">
        <v>56</v>
      </c>
      <c r="Y35" s="4" t="s">
        <v>55</v>
      </c>
      <c r="Z35" s="4" t="s">
        <v>57</v>
      </c>
      <c r="AA35" s="24"/>
      <c r="AC35" s="12"/>
    </row>
    <row r="36" spans="1:30">
      <c r="A36" s="28">
        <f>A31+1</f>
        <v>7</v>
      </c>
      <c r="B36" s="22" t="s">
        <v>39</v>
      </c>
      <c r="C36" s="1" t="str">
        <f>B37</f>
        <v>BCM 1</v>
      </c>
      <c r="D36" s="7">
        <v>21</v>
      </c>
      <c r="E36" s="7">
        <v>21</v>
      </c>
      <c r="F36" s="7">
        <v>21</v>
      </c>
      <c r="G36" s="1">
        <f>IF(D36&gt;D37,1,0)+IF(E36&gt;E37,1,0)+IF(F36&gt;F37,1,0)</f>
        <v>2</v>
      </c>
      <c r="H36" s="1">
        <f>IF(G36&gt;G37,1,0)</f>
        <v>1</v>
      </c>
      <c r="I36" s="8">
        <v>21</v>
      </c>
      <c r="J36" s="9">
        <v>9</v>
      </c>
      <c r="K36" s="9">
        <v>21</v>
      </c>
      <c r="L36" s="10">
        <f>IF(I36&gt;I37,1,0)+IF(J36&gt;J37,1,0)+IF(K36&gt;K37,1,0)</f>
        <v>1</v>
      </c>
      <c r="M36" s="11">
        <f>IF(L36&gt;L37,1,0)</f>
        <v>0</v>
      </c>
      <c r="N36" s="8">
        <v>21</v>
      </c>
      <c r="O36" s="9">
        <v>21</v>
      </c>
      <c r="P36" s="9"/>
      <c r="Q36" s="10">
        <f t="shared" ref="Q36" si="58">IF(N36&gt;N37,1,0)+IF(O36&gt;O37,1,0)+IF(P36&gt;P37,1,0)</f>
        <v>2</v>
      </c>
      <c r="R36" s="11">
        <f t="shared" ref="R36" si="59">IF(Q36&gt;Q37,1,0)</f>
        <v>1</v>
      </c>
      <c r="S36" s="9">
        <v>15</v>
      </c>
      <c r="T36" s="9">
        <v>18</v>
      </c>
      <c r="U36" s="9"/>
      <c r="V36" s="10">
        <f t="shared" ref="V36" si="60">IF(S36&gt;S37,1,0)+IF(T36&gt;T37,1,0)+IF(U36&gt;U37,1,0)</f>
        <v>0</v>
      </c>
      <c r="W36" s="11">
        <f t="shared" ref="W36" si="61">IF(V36&gt;V37,1,0)</f>
        <v>0</v>
      </c>
      <c r="X36" s="1">
        <f>H36+M36+R36+W36</f>
        <v>2</v>
      </c>
      <c r="Y36" s="1">
        <f>G36+L36+Q36+V36</f>
        <v>5</v>
      </c>
      <c r="Z36" s="1">
        <f>SUM(D36:F36,I36:K36,N36:P36,S36:U36)</f>
        <v>189</v>
      </c>
      <c r="AA36" s="10">
        <f>IF(OR(X36&gt;X37,AND(X36=X37,Y36&gt;Y37),AND(X36=X37,Y36=Y37,Z36&gt;Z37)),1,0)</f>
        <v>1</v>
      </c>
      <c r="AC36" s="12">
        <f t="shared" ref="AC36:AC37" si="62">Z36+Y36*1000+X36*100000+AA36*10000000</f>
        <v>10205189</v>
      </c>
      <c r="AD36" s="1">
        <f t="shared" ref="AD36:AD37" si="63">RANK(AC36,$AC$6:$AC$62)</f>
        <v>11</v>
      </c>
    </row>
    <row r="37" spans="1:30">
      <c r="A37" s="29"/>
      <c r="B37" s="22" t="s">
        <v>41</v>
      </c>
      <c r="C37" s="1" t="str">
        <f>B36</f>
        <v>SH 1</v>
      </c>
      <c r="D37" s="7">
        <v>23</v>
      </c>
      <c r="E37" s="7">
        <v>9</v>
      </c>
      <c r="F37" s="7">
        <v>15</v>
      </c>
      <c r="G37" s="1">
        <f>IF(D36&lt;D37,1,0)+IF(E36&lt;E37,1,0)+IF(F36&lt;F37,1,0)</f>
        <v>1</v>
      </c>
      <c r="H37" s="1">
        <f>IF(G36&lt;G37,1,0)</f>
        <v>0</v>
      </c>
      <c r="I37" s="8">
        <v>15</v>
      </c>
      <c r="J37" s="9">
        <v>21</v>
      </c>
      <c r="K37" s="9">
        <v>23</v>
      </c>
      <c r="L37" s="10">
        <f>IF(I36&lt;I37,1,0)+IF(J36&lt;J37,1,0)+IF(K36&lt;K37,1,0)</f>
        <v>2</v>
      </c>
      <c r="M37" s="11">
        <f>IF(L36&lt;L37,1,0)</f>
        <v>1</v>
      </c>
      <c r="N37" s="8">
        <v>6</v>
      </c>
      <c r="O37" s="9">
        <v>16</v>
      </c>
      <c r="P37" s="9"/>
      <c r="Q37" s="10">
        <f t="shared" ref="Q37" si="64">IF(N36&lt;N37,1,0)+IF(O36&lt;O37,1,0)+IF(P36&lt;P37,1,0)</f>
        <v>0</v>
      </c>
      <c r="R37" s="11">
        <f t="shared" ref="R37" si="65">IF(Q36&lt;Q37,1,0)</f>
        <v>0</v>
      </c>
      <c r="S37" s="9">
        <v>21</v>
      </c>
      <c r="T37" s="9">
        <v>21</v>
      </c>
      <c r="U37" s="9"/>
      <c r="V37" s="10">
        <f t="shared" ref="V37" si="66">IF(S36&lt;S37,1,0)+IF(T36&lt;T37,1,0)+IF(U36&lt;U37,1,0)</f>
        <v>2</v>
      </c>
      <c r="W37" s="11">
        <f t="shared" ref="W37" si="67">IF(V36&lt;V37,1,0)</f>
        <v>1</v>
      </c>
      <c r="X37" s="1">
        <f>H37+M37+R37+W37</f>
        <v>2</v>
      </c>
      <c r="Y37" s="1">
        <f>G37+L37+Q37+V37</f>
        <v>5</v>
      </c>
      <c r="Z37" s="1">
        <f>SUM(D37:F37,I37:K37,N37:P37,S37:U37)</f>
        <v>170</v>
      </c>
      <c r="AA37" s="10">
        <f>IF(OR(X37&gt;X36,AND(X36=X37,Y37&gt;Y36),AND(X36=X37,Y36=Y37,Z37&gt;Z36)),1,0)</f>
        <v>0</v>
      </c>
      <c r="AC37" s="12">
        <f t="shared" si="62"/>
        <v>205170</v>
      </c>
      <c r="AD37" s="1">
        <f t="shared" si="63"/>
        <v>13</v>
      </c>
    </row>
    <row r="38" spans="1:30">
      <c r="B38" s="2"/>
      <c r="AC38" s="12"/>
    </row>
    <row r="39" spans="1:30">
      <c r="B39" s="2"/>
      <c r="D39" s="25" t="s">
        <v>50</v>
      </c>
      <c r="E39" s="25"/>
      <c r="F39" s="25"/>
      <c r="G39" s="25"/>
      <c r="H39" s="25"/>
      <c r="I39" s="26" t="s">
        <v>51</v>
      </c>
      <c r="J39" s="23"/>
      <c r="K39" s="23"/>
      <c r="L39" s="23"/>
      <c r="M39" s="27"/>
      <c r="N39" s="26" t="s">
        <v>52</v>
      </c>
      <c r="O39" s="23"/>
      <c r="P39" s="23"/>
      <c r="Q39" s="23"/>
      <c r="R39" s="27"/>
      <c r="S39" s="23" t="s">
        <v>53</v>
      </c>
      <c r="T39" s="23"/>
      <c r="U39" s="23"/>
      <c r="V39" s="23"/>
      <c r="W39" s="27"/>
      <c r="X39" s="26" t="s">
        <v>54</v>
      </c>
      <c r="Y39" s="23"/>
      <c r="Z39" s="23"/>
      <c r="AA39" s="23" t="s">
        <v>58</v>
      </c>
      <c r="AC39" s="12"/>
    </row>
    <row r="40" spans="1:30">
      <c r="B40" s="2"/>
      <c r="D40" s="4">
        <v>1</v>
      </c>
      <c r="E40" s="4">
        <v>2</v>
      </c>
      <c r="F40" s="4">
        <v>3</v>
      </c>
      <c r="G40" s="4" t="s">
        <v>55</v>
      </c>
      <c r="H40" s="4" t="s">
        <v>56</v>
      </c>
      <c r="I40" s="5">
        <v>1</v>
      </c>
      <c r="J40" s="4">
        <v>2</v>
      </c>
      <c r="K40" s="4">
        <v>3</v>
      </c>
      <c r="L40" s="4" t="s">
        <v>55</v>
      </c>
      <c r="M40" s="6" t="s">
        <v>56</v>
      </c>
      <c r="N40" s="5">
        <v>1</v>
      </c>
      <c r="O40" s="4">
        <v>2</v>
      </c>
      <c r="P40" s="4">
        <v>3</v>
      </c>
      <c r="Q40" s="4" t="s">
        <v>55</v>
      </c>
      <c r="R40" s="6" t="s">
        <v>56</v>
      </c>
      <c r="S40" s="4">
        <v>1</v>
      </c>
      <c r="T40" s="4">
        <v>2</v>
      </c>
      <c r="U40" s="4">
        <v>3</v>
      </c>
      <c r="V40" s="4" t="s">
        <v>55</v>
      </c>
      <c r="W40" s="6" t="s">
        <v>56</v>
      </c>
      <c r="X40" s="4" t="s">
        <v>56</v>
      </c>
      <c r="Y40" s="4" t="s">
        <v>55</v>
      </c>
      <c r="Z40" s="4" t="s">
        <v>57</v>
      </c>
      <c r="AA40" s="24"/>
      <c r="AC40" s="12"/>
    </row>
    <row r="41" spans="1:30">
      <c r="A41" s="28">
        <f>A36+1</f>
        <v>8</v>
      </c>
      <c r="B41" s="22" t="s">
        <v>73</v>
      </c>
      <c r="C41" s="1" t="str">
        <f>B42</f>
        <v>USEE</v>
      </c>
      <c r="D41" s="7">
        <v>21</v>
      </c>
      <c r="E41" s="7">
        <v>21</v>
      </c>
      <c r="F41" s="7"/>
      <c r="G41" s="1">
        <f>IF(D41&gt;D42,1,0)+IF(E41&gt;E42,1,0)+IF(F41&gt;F42,1,0)</f>
        <v>2</v>
      </c>
      <c r="H41" s="1">
        <f>IF(G41&gt;G42,1,0)</f>
        <v>1</v>
      </c>
      <c r="I41" s="8">
        <v>21</v>
      </c>
      <c r="J41" s="9">
        <v>21</v>
      </c>
      <c r="K41" s="9"/>
      <c r="L41" s="10">
        <f>IF(I41&gt;I42,1,0)+IF(J41&gt;J42,1,0)+IF(K41&gt;K42,1,0)</f>
        <v>2</v>
      </c>
      <c r="M41" s="11">
        <f>IF(L41&gt;L42,1,0)</f>
        <v>1</v>
      </c>
      <c r="N41" s="8">
        <v>19</v>
      </c>
      <c r="O41" s="9">
        <v>17</v>
      </c>
      <c r="P41" s="9"/>
      <c r="Q41" s="10">
        <f t="shared" ref="Q41" si="68">IF(N41&gt;N42,1,0)+IF(O41&gt;O42,1,0)+IF(P41&gt;P42,1,0)</f>
        <v>0</v>
      </c>
      <c r="R41" s="11">
        <f t="shared" ref="R41" si="69">IF(Q41&gt;Q42,1,0)</f>
        <v>0</v>
      </c>
      <c r="S41" s="9">
        <v>22</v>
      </c>
      <c r="T41" s="9">
        <v>21</v>
      </c>
      <c r="U41" s="9"/>
      <c r="V41" s="10">
        <f t="shared" ref="V41" si="70">IF(S41&gt;S42,1,0)+IF(T41&gt;T42,1,0)+IF(U41&gt;U42,1,0)</f>
        <v>2</v>
      </c>
      <c r="W41" s="11">
        <f t="shared" ref="W41" si="71">IF(V41&gt;V42,1,0)</f>
        <v>1</v>
      </c>
      <c r="X41" s="1">
        <f>H41+M41+R41+W41</f>
        <v>3</v>
      </c>
      <c r="Y41" s="1">
        <f>G41+L41+Q41+V41</f>
        <v>6</v>
      </c>
      <c r="Z41" s="1">
        <f>SUM(D41:F41,I41:K41,N41:P41,S41:U41)</f>
        <v>163</v>
      </c>
      <c r="AA41" s="10">
        <f>IF(OR(X41&gt;X42,AND(X41=X42,Y41&gt;Y42),AND(X41=X42,Y41=Y42,Z41&gt;Z42)),1,0)</f>
        <v>1</v>
      </c>
      <c r="AC41" s="12">
        <f t="shared" ref="AC41:AC42" si="72">Z41+Y41*1000+X41*100000+AA41*10000000</f>
        <v>10306163</v>
      </c>
      <c r="AD41" s="1">
        <f t="shared" ref="AD41:AD42" si="73">RANK(AC41,$AC$6:$AC$62)</f>
        <v>9</v>
      </c>
    </row>
    <row r="42" spans="1:30">
      <c r="A42" s="29"/>
      <c r="B42" s="22" t="s">
        <v>27</v>
      </c>
      <c r="C42" s="1" t="str">
        <f>B41</f>
        <v>ASSG 2</v>
      </c>
      <c r="D42" s="7">
        <v>15</v>
      </c>
      <c r="E42" s="7">
        <v>16</v>
      </c>
      <c r="F42" s="7"/>
      <c r="G42" s="1">
        <f>IF(D41&lt;D42,1,0)+IF(E41&lt;E42,1,0)+IF(F41&lt;F42,1,0)</f>
        <v>0</v>
      </c>
      <c r="H42" s="1">
        <f>IF(G41&lt;G42,1,0)</f>
        <v>0</v>
      </c>
      <c r="I42" s="8">
        <v>17</v>
      </c>
      <c r="J42" s="9">
        <v>16</v>
      </c>
      <c r="K42" s="9"/>
      <c r="L42" s="10">
        <f>IF(I41&lt;I42,1,0)+IF(J41&lt;J42,1,0)+IF(K41&lt;K42,1,0)</f>
        <v>0</v>
      </c>
      <c r="M42" s="11">
        <f>IF(L41&lt;L42,1,0)</f>
        <v>0</v>
      </c>
      <c r="N42" s="8">
        <v>21</v>
      </c>
      <c r="O42" s="9">
        <v>21</v>
      </c>
      <c r="P42" s="9"/>
      <c r="Q42" s="10">
        <f t="shared" ref="Q42" si="74">IF(N41&lt;N42,1,0)+IF(O41&lt;O42,1,0)+IF(P41&lt;P42,1,0)</f>
        <v>2</v>
      </c>
      <c r="R42" s="11">
        <f t="shared" ref="R42" si="75">IF(Q41&lt;Q42,1,0)</f>
        <v>1</v>
      </c>
      <c r="S42" s="9">
        <v>20</v>
      </c>
      <c r="T42" s="9">
        <v>16</v>
      </c>
      <c r="U42" s="9"/>
      <c r="V42" s="10">
        <f t="shared" ref="V42" si="76">IF(S41&lt;S42,1,0)+IF(T41&lt;T42,1,0)+IF(U41&lt;U42,1,0)</f>
        <v>0</v>
      </c>
      <c r="W42" s="11">
        <f t="shared" ref="W42" si="77">IF(V41&lt;V42,1,0)</f>
        <v>0</v>
      </c>
      <c r="X42" s="1">
        <f>H42+M42+R42+W42</f>
        <v>1</v>
      </c>
      <c r="Y42" s="1">
        <f>G42+L42+Q42+V42</f>
        <v>2</v>
      </c>
      <c r="Z42" s="1">
        <f>SUM(D42:F42,I42:K42,N42:P42,S42:U42)</f>
        <v>142</v>
      </c>
      <c r="AA42" s="10">
        <f>IF(OR(X42&gt;X41,AND(X41=X42,Y42&gt;Y41),AND(X41=X42,Y41=Y42,Z42&gt;Z41)),1,0)</f>
        <v>0</v>
      </c>
      <c r="AC42" s="12">
        <f t="shared" si="72"/>
        <v>102142</v>
      </c>
      <c r="AD42" s="1">
        <f t="shared" si="73"/>
        <v>18</v>
      </c>
    </row>
    <row r="43" spans="1:30">
      <c r="B43" s="2"/>
      <c r="AC43" s="12"/>
    </row>
    <row r="44" spans="1:30">
      <c r="B44" s="2"/>
      <c r="D44" s="25" t="s">
        <v>50</v>
      </c>
      <c r="E44" s="25"/>
      <c r="F44" s="25"/>
      <c r="G44" s="25"/>
      <c r="H44" s="25"/>
      <c r="I44" s="26" t="s">
        <v>51</v>
      </c>
      <c r="J44" s="23"/>
      <c r="K44" s="23"/>
      <c r="L44" s="23"/>
      <c r="M44" s="27"/>
      <c r="N44" s="26" t="s">
        <v>52</v>
      </c>
      <c r="O44" s="23"/>
      <c r="P44" s="23"/>
      <c r="Q44" s="23"/>
      <c r="R44" s="27"/>
      <c r="S44" s="23" t="s">
        <v>53</v>
      </c>
      <c r="T44" s="23"/>
      <c r="U44" s="23"/>
      <c r="V44" s="23"/>
      <c r="W44" s="27"/>
      <c r="X44" s="26" t="s">
        <v>54</v>
      </c>
      <c r="Y44" s="23"/>
      <c r="Z44" s="23"/>
      <c r="AA44" s="23" t="s">
        <v>58</v>
      </c>
      <c r="AC44" s="12"/>
    </row>
    <row r="45" spans="1:30">
      <c r="B45" s="2"/>
      <c r="D45" s="4">
        <v>1</v>
      </c>
      <c r="E45" s="4">
        <v>2</v>
      </c>
      <c r="F45" s="4">
        <v>3</v>
      </c>
      <c r="G45" s="4" t="s">
        <v>55</v>
      </c>
      <c r="H45" s="4" t="s">
        <v>56</v>
      </c>
      <c r="I45" s="5">
        <v>1</v>
      </c>
      <c r="J45" s="4">
        <v>2</v>
      </c>
      <c r="K45" s="4">
        <v>3</v>
      </c>
      <c r="L45" s="4" t="s">
        <v>55</v>
      </c>
      <c r="M45" s="6" t="s">
        <v>56</v>
      </c>
      <c r="N45" s="5">
        <v>1</v>
      </c>
      <c r="O45" s="4">
        <v>2</v>
      </c>
      <c r="P45" s="4">
        <v>3</v>
      </c>
      <c r="Q45" s="4" t="s">
        <v>55</v>
      </c>
      <c r="R45" s="6" t="s">
        <v>56</v>
      </c>
      <c r="S45" s="4">
        <v>1</v>
      </c>
      <c r="T45" s="4">
        <v>2</v>
      </c>
      <c r="U45" s="4">
        <v>3</v>
      </c>
      <c r="V45" s="4" t="s">
        <v>55</v>
      </c>
      <c r="W45" s="6" t="s">
        <v>56</v>
      </c>
      <c r="X45" s="4" t="s">
        <v>56</v>
      </c>
      <c r="Y45" s="4" t="s">
        <v>55</v>
      </c>
      <c r="Z45" s="4" t="s">
        <v>57</v>
      </c>
      <c r="AA45" s="24"/>
      <c r="AC45" s="12"/>
    </row>
    <row r="46" spans="1:30">
      <c r="A46" s="28">
        <f>A41+1</f>
        <v>9</v>
      </c>
      <c r="B46" s="22" t="s">
        <v>6</v>
      </c>
      <c r="C46" s="1" t="str">
        <f>B47</f>
        <v>VAUREAL</v>
      </c>
      <c r="D46" s="7">
        <v>7</v>
      </c>
      <c r="E46" s="7">
        <v>14</v>
      </c>
      <c r="F46" s="7"/>
      <c r="G46" s="1">
        <f>IF(D46&gt;D47,1,0)+IF(E46&gt;E47,1,0)+IF(F46&gt;F47,1,0)</f>
        <v>0</v>
      </c>
      <c r="H46" s="1">
        <f>IF(G46&gt;G47,1,0)</f>
        <v>0</v>
      </c>
      <c r="I46" s="8">
        <v>21</v>
      </c>
      <c r="J46" s="9">
        <v>21</v>
      </c>
      <c r="K46" s="9"/>
      <c r="L46" s="10">
        <f>IF(I46&gt;I47,1,0)+IF(J46&gt;J47,1,0)+IF(K46&gt;K47,1,0)</f>
        <v>2</v>
      </c>
      <c r="M46" s="11">
        <f>IF(L46&gt;L47,1,0)</f>
        <v>1</v>
      </c>
      <c r="N46" s="8">
        <v>21</v>
      </c>
      <c r="O46" s="9">
        <v>21</v>
      </c>
      <c r="P46" s="9"/>
      <c r="Q46" s="10">
        <f t="shared" ref="Q46" si="78">IF(N46&gt;N47,1,0)+IF(O46&gt;O47,1,0)+IF(P46&gt;P47,1,0)</f>
        <v>2</v>
      </c>
      <c r="R46" s="11">
        <f t="shared" ref="R46" si="79">IF(Q46&gt;Q47,1,0)</f>
        <v>1</v>
      </c>
      <c r="S46" s="9">
        <v>21</v>
      </c>
      <c r="T46" s="9">
        <v>17</v>
      </c>
      <c r="U46" s="9">
        <v>16</v>
      </c>
      <c r="V46" s="10">
        <f t="shared" ref="V46" si="80">IF(S46&gt;S47,1,0)+IF(T46&gt;T47,1,0)+IF(U46&gt;U47,1,0)</f>
        <v>1</v>
      </c>
      <c r="W46" s="11">
        <f t="shared" ref="W46" si="81">IF(V46&gt;V47,1,0)</f>
        <v>0</v>
      </c>
      <c r="X46" s="1">
        <f>H46+M46+R46+W46</f>
        <v>2</v>
      </c>
      <c r="Y46" s="1">
        <f>G46+L46+Q46+V46</f>
        <v>5</v>
      </c>
      <c r="Z46" s="1">
        <f>SUM(D46:F46,I46:K46,N46:P46,S46:U46)</f>
        <v>159</v>
      </c>
      <c r="AA46" s="10">
        <f>IF(OR(X46&gt;X47,AND(X46=X47,Y46&gt;Y47),AND(X46=X47,Y46=Y47,Z46&gt;Z47)),1,0)</f>
        <v>1</v>
      </c>
      <c r="AC46" s="12">
        <f t="shared" ref="AC46:AC47" si="82">Z46+Y46*1000+X46*100000+AA46*10000000</f>
        <v>10205159</v>
      </c>
      <c r="AD46" s="1">
        <f t="shared" ref="AD46:AD47" si="83">RANK(AC46,$AC$6:$AC$62)</f>
        <v>12</v>
      </c>
    </row>
    <row r="47" spans="1:30">
      <c r="A47" s="29"/>
      <c r="B47" s="22" t="s">
        <v>22</v>
      </c>
      <c r="C47" s="1" t="str">
        <f>B46</f>
        <v>APB</v>
      </c>
      <c r="D47" s="7">
        <v>21</v>
      </c>
      <c r="E47" s="7">
        <v>21</v>
      </c>
      <c r="F47" s="7"/>
      <c r="G47" s="1">
        <f>IF(D46&lt;D47,1,0)+IF(E46&lt;E47,1,0)+IF(F46&lt;F47,1,0)</f>
        <v>2</v>
      </c>
      <c r="H47" s="1">
        <f>IF(G46&lt;G47,1,0)</f>
        <v>1</v>
      </c>
      <c r="I47" s="8">
        <v>12</v>
      </c>
      <c r="J47" s="9">
        <v>15</v>
      </c>
      <c r="K47" s="9"/>
      <c r="L47" s="10">
        <f>IF(I46&lt;I47,1,0)+IF(J46&lt;J47,1,0)+IF(K46&lt;K47,1,0)</f>
        <v>0</v>
      </c>
      <c r="M47" s="11">
        <f>IF(L46&lt;L47,1,0)</f>
        <v>0</v>
      </c>
      <c r="N47" s="8">
        <v>19</v>
      </c>
      <c r="O47" s="9">
        <v>14</v>
      </c>
      <c r="P47" s="9"/>
      <c r="Q47" s="10">
        <f t="shared" ref="Q47" si="84">IF(N46&lt;N47,1,0)+IF(O46&lt;O47,1,0)+IF(P46&lt;P47,1,0)</f>
        <v>0</v>
      </c>
      <c r="R47" s="11">
        <f t="shared" ref="R47" si="85">IF(Q46&lt;Q47,1,0)</f>
        <v>0</v>
      </c>
      <c r="S47" s="9">
        <v>18</v>
      </c>
      <c r="T47" s="9">
        <v>21</v>
      </c>
      <c r="U47" s="9">
        <v>21</v>
      </c>
      <c r="V47" s="10">
        <f t="shared" ref="V47" si="86">IF(S46&lt;S47,1,0)+IF(T46&lt;T47,1,0)+IF(U46&lt;U47,1,0)</f>
        <v>2</v>
      </c>
      <c r="W47" s="11">
        <f t="shared" ref="W47" si="87">IF(V46&lt;V47,1,0)</f>
        <v>1</v>
      </c>
      <c r="X47" s="1">
        <f>H47+M47+R47+W47</f>
        <v>2</v>
      </c>
      <c r="Y47" s="1">
        <f>G47+L47+Q47+V47</f>
        <v>4</v>
      </c>
      <c r="Z47" s="1">
        <f>SUM(D47:F47,I47:K47,N47:P47,S47:U47)</f>
        <v>162</v>
      </c>
      <c r="AA47" s="10">
        <f>IF(OR(X47&gt;X46,AND(X46=X47,Y47&gt;Y46),AND(X46=X47,Y46=Y47,Z47&gt;Z46)),1,0)</f>
        <v>0</v>
      </c>
      <c r="AC47" s="12">
        <f t="shared" si="82"/>
        <v>204162</v>
      </c>
      <c r="AD47" s="1">
        <f t="shared" si="83"/>
        <v>14</v>
      </c>
    </row>
    <row r="48" spans="1:30">
      <c r="B48" s="2"/>
      <c r="AC48" s="12"/>
    </row>
    <row r="49" spans="1:30">
      <c r="B49" s="2"/>
      <c r="D49" s="25" t="s">
        <v>50</v>
      </c>
      <c r="E49" s="25"/>
      <c r="F49" s="25"/>
      <c r="G49" s="25"/>
      <c r="H49" s="25"/>
      <c r="I49" s="26" t="s">
        <v>51</v>
      </c>
      <c r="J49" s="23"/>
      <c r="K49" s="23"/>
      <c r="L49" s="23"/>
      <c r="M49" s="27"/>
      <c r="N49" s="26" t="s">
        <v>52</v>
      </c>
      <c r="O49" s="23"/>
      <c r="P49" s="23"/>
      <c r="Q49" s="23"/>
      <c r="R49" s="27"/>
      <c r="S49" s="23" t="s">
        <v>53</v>
      </c>
      <c r="T49" s="23"/>
      <c r="U49" s="23"/>
      <c r="V49" s="23"/>
      <c r="W49" s="27"/>
      <c r="X49" s="26" t="s">
        <v>54</v>
      </c>
      <c r="Y49" s="23"/>
      <c r="Z49" s="23"/>
      <c r="AA49" s="23" t="s">
        <v>58</v>
      </c>
      <c r="AC49" s="12"/>
    </row>
    <row r="50" spans="1:30">
      <c r="B50" s="2"/>
      <c r="D50" s="4">
        <v>1</v>
      </c>
      <c r="E50" s="4">
        <v>2</v>
      </c>
      <c r="F50" s="4">
        <v>3</v>
      </c>
      <c r="G50" s="4" t="s">
        <v>55</v>
      </c>
      <c r="H50" s="4" t="s">
        <v>56</v>
      </c>
      <c r="I50" s="5">
        <v>1</v>
      </c>
      <c r="J50" s="4">
        <v>2</v>
      </c>
      <c r="K50" s="4">
        <v>3</v>
      </c>
      <c r="L50" s="4" t="s">
        <v>55</v>
      </c>
      <c r="M50" s="6" t="s">
        <v>56</v>
      </c>
      <c r="N50" s="5">
        <v>1</v>
      </c>
      <c r="O50" s="4">
        <v>2</v>
      </c>
      <c r="P50" s="4">
        <v>3</v>
      </c>
      <c r="Q50" s="4" t="s">
        <v>55</v>
      </c>
      <c r="R50" s="6" t="s">
        <v>56</v>
      </c>
      <c r="S50" s="4">
        <v>1</v>
      </c>
      <c r="T50" s="4">
        <v>2</v>
      </c>
      <c r="U50" s="4">
        <v>3</v>
      </c>
      <c r="V50" s="4" t="s">
        <v>55</v>
      </c>
      <c r="W50" s="6" t="s">
        <v>56</v>
      </c>
      <c r="X50" s="4" t="s">
        <v>56</v>
      </c>
      <c r="Y50" s="4" t="s">
        <v>55</v>
      </c>
      <c r="Z50" s="4" t="s">
        <v>57</v>
      </c>
      <c r="AA50" s="24"/>
      <c r="AC50" s="12"/>
    </row>
    <row r="51" spans="1:30">
      <c r="A51" s="28">
        <f>A46+1</f>
        <v>10</v>
      </c>
      <c r="B51" s="22" t="s">
        <v>43</v>
      </c>
      <c r="C51" s="1" t="str">
        <f>B52</f>
        <v>USOB 1</v>
      </c>
      <c r="D51" s="7">
        <v>21</v>
      </c>
      <c r="E51" s="7">
        <v>21</v>
      </c>
      <c r="F51" s="7"/>
      <c r="G51" s="1">
        <f>IF(D51&gt;D52,1,0)+IF(E51&gt;E52,1,0)+IF(F51&gt;F52,1,0)</f>
        <v>2</v>
      </c>
      <c r="H51" s="1">
        <f>IF(G51&gt;G52,1,0)</f>
        <v>1</v>
      </c>
      <c r="I51" s="8">
        <v>20</v>
      </c>
      <c r="J51" s="9">
        <v>21</v>
      </c>
      <c r="K51" s="9">
        <v>22</v>
      </c>
      <c r="L51" s="10">
        <f>IF(I51&gt;I52,1,0)+IF(J51&gt;J52,1,0)+IF(K51&gt;K52,1,0)</f>
        <v>2</v>
      </c>
      <c r="M51" s="11">
        <f>IF(L51&gt;L52,1,0)</f>
        <v>1</v>
      </c>
      <c r="N51" s="8">
        <v>21</v>
      </c>
      <c r="O51" s="9">
        <v>21</v>
      </c>
      <c r="P51" s="9"/>
      <c r="Q51" s="10">
        <f t="shared" ref="Q51" si="88">IF(N51&gt;N52,1,0)+IF(O51&gt;O52,1,0)+IF(P51&gt;P52,1,0)</f>
        <v>2</v>
      </c>
      <c r="R51" s="11">
        <f t="shared" ref="R51" si="89">IF(Q51&gt;Q52,1,0)</f>
        <v>1</v>
      </c>
      <c r="S51" s="9">
        <v>18</v>
      </c>
      <c r="T51" s="9">
        <v>22</v>
      </c>
      <c r="U51" s="9">
        <v>18</v>
      </c>
      <c r="V51" s="10">
        <f t="shared" ref="V51" si="90">IF(S51&gt;S52,1,0)+IF(T51&gt;T52,1,0)+IF(U51&gt;U52,1,0)</f>
        <v>1</v>
      </c>
      <c r="W51" s="11">
        <f t="shared" ref="W51" si="91">IF(V51&gt;V52,1,0)</f>
        <v>0</v>
      </c>
      <c r="X51" s="1">
        <f>H51+M51+R51+W51</f>
        <v>3</v>
      </c>
      <c r="Y51" s="1">
        <f>G51+L51+Q51+V51</f>
        <v>7</v>
      </c>
      <c r="Z51" s="1">
        <f>SUM(D51:F51,I51:K51,N51:P51,S51:U51)</f>
        <v>205</v>
      </c>
      <c r="AA51" s="10">
        <f>IF(OR(X51&gt;X52,AND(X51=X52,Y51&gt;Y52),AND(X51=X52,Y51=Y52,Z51&gt;Z52)),1,0)</f>
        <v>1</v>
      </c>
      <c r="AC51" s="12">
        <f t="shared" ref="AC51:AC52" si="92">Z51+Y51*1000+X51*100000+AA51*10000000</f>
        <v>10307205</v>
      </c>
      <c r="AD51" s="1">
        <f t="shared" ref="AD51:AD52" si="93">RANK(AC51,$AC$6:$AC$62)</f>
        <v>5</v>
      </c>
    </row>
    <row r="52" spans="1:30">
      <c r="A52" s="29"/>
      <c r="B52" s="22" t="s">
        <v>33</v>
      </c>
      <c r="C52" s="1" t="str">
        <f>B51</f>
        <v>AVT 1</v>
      </c>
      <c r="D52" s="7">
        <v>16</v>
      </c>
      <c r="E52" s="7">
        <v>16</v>
      </c>
      <c r="F52" s="7"/>
      <c r="G52" s="1">
        <f>IF(D51&lt;D52,1,0)+IF(E51&lt;E52,1,0)+IF(F51&lt;F52,1,0)</f>
        <v>0</v>
      </c>
      <c r="H52" s="1">
        <f>IF(G51&lt;G52,1,0)</f>
        <v>0</v>
      </c>
      <c r="I52" s="8">
        <v>22</v>
      </c>
      <c r="J52" s="9">
        <v>17</v>
      </c>
      <c r="K52" s="9">
        <v>20</v>
      </c>
      <c r="L52" s="10">
        <f>IF(I51&lt;I52,1,0)+IF(J51&lt;J52,1,0)+IF(K51&lt;K52,1,0)</f>
        <v>1</v>
      </c>
      <c r="M52" s="11">
        <f>IF(L51&lt;L52,1,0)</f>
        <v>0</v>
      </c>
      <c r="N52" s="8">
        <v>17</v>
      </c>
      <c r="O52" s="9">
        <v>16</v>
      </c>
      <c r="P52" s="9"/>
      <c r="Q52" s="10">
        <f t="shared" ref="Q52" si="94">IF(N51&lt;N52,1,0)+IF(O51&lt;O52,1,0)+IF(P51&lt;P52,1,0)</f>
        <v>0</v>
      </c>
      <c r="R52" s="11">
        <f t="shared" ref="R52" si="95">IF(Q51&lt;Q52,1,0)</f>
        <v>0</v>
      </c>
      <c r="S52" s="9">
        <v>21</v>
      </c>
      <c r="T52" s="9">
        <v>20</v>
      </c>
      <c r="U52" s="9">
        <v>21</v>
      </c>
      <c r="V52" s="10">
        <f t="shared" ref="V52" si="96">IF(S51&lt;S52,1,0)+IF(T51&lt;T52,1,0)+IF(U51&lt;U52,1,0)</f>
        <v>2</v>
      </c>
      <c r="W52" s="11">
        <f t="shared" ref="W52" si="97">IF(V51&lt;V52,1,0)</f>
        <v>1</v>
      </c>
      <c r="X52" s="1">
        <f>H52+M52+R52+W52</f>
        <v>1</v>
      </c>
      <c r="Y52" s="1">
        <f>G52+L52+Q52+V52</f>
        <v>3</v>
      </c>
      <c r="Z52" s="1">
        <f>SUM(D52:F52,I52:K52,N52:P52,S52:U52)</f>
        <v>186</v>
      </c>
      <c r="AA52" s="10">
        <f>IF(OR(X52&gt;X51,AND(X51=X52,Y52&gt;Y51),AND(X51=X52,Y51=Y52,Z52&gt;Z51)),1,0)</f>
        <v>0</v>
      </c>
      <c r="AC52" s="12">
        <f t="shared" si="92"/>
        <v>103186</v>
      </c>
      <c r="AD52" s="1">
        <f t="shared" si="93"/>
        <v>15</v>
      </c>
    </row>
    <row r="53" spans="1:30">
      <c r="B53" s="2"/>
      <c r="AC53" s="12"/>
    </row>
    <row r="54" spans="1:30">
      <c r="B54" s="2"/>
      <c r="D54" s="25" t="s">
        <v>50</v>
      </c>
      <c r="E54" s="25"/>
      <c r="F54" s="25"/>
      <c r="G54" s="25"/>
      <c r="H54" s="25"/>
      <c r="I54" s="26" t="s">
        <v>51</v>
      </c>
      <c r="J54" s="23"/>
      <c r="K54" s="23"/>
      <c r="L54" s="23"/>
      <c r="M54" s="27"/>
      <c r="N54" s="26" t="s">
        <v>52</v>
      </c>
      <c r="O54" s="23"/>
      <c r="P54" s="23"/>
      <c r="Q54" s="23"/>
      <c r="R54" s="27"/>
      <c r="S54" s="23" t="s">
        <v>53</v>
      </c>
      <c r="T54" s="23"/>
      <c r="U54" s="23"/>
      <c r="V54" s="23"/>
      <c r="W54" s="27"/>
      <c r="X54" s="26" t="s">
        <v>54</v>
      </c>
      <c r="Y54" s="23"/>
      <c r="Z54" s="23"/>
      <c r="AA54" s="23" t="s">
        <v>58</v>
      </c>
      <c r="AC54" s="12"/>
    </row>
    <row r="55" spans="1:30">
      <c r="B55" s="2"/>
      <c r="D55" s="4">
        <v>1</v>
      </c>
      <c r="E55" s="4">
        <v>2</v>
      </c>
      <c r="F55" s="4">
        <v>3</v>
      </c>
      <c r="G55" s="4" t="s">
        <v>55</v>
      </c>
      <c r="H55" s="4" t="s">
        <v>56</v>
      </c>
      <c r="I55" s="5">
        <v>1</v>
      </c>
      <c r="J55" s="4">
        <v>2</v>
      </c>
      <c r="K55" s="4">
        <v>3</v>
      </c>
      <c r="L55" s="4" t="s">
        <v>55</v>
      </c>
      <c r="M55" s="6" t="s">
        <v>56</v>
      </c>
      <c r="N55" s="5">
        <v>1</v>
      </c>
      <c r="O55" s="4">
        <v>2</v>
      </c>
      <c r="P55" s="4">
        <v>3</v>
      </c>
      <c r="Q55" s="4" t="s">
        <v>55</v>
      </c>
      <c r="R55" s="6" t="s">
        <v>56</v>
      </c>
      <c r="S55" s="4">
        <v>1</v>
      </c>
      <c r="T55" s="4">
        <v>2</v>
      </c>
      <c r="U55" s="4">
        <v>3</v>
      </c>
      <c r="V55" s="4" t="s">
        <v>55</v>
      </c>
      <c r="W55" s="6" t="s">
        <v>56</v>
      </c>
      <c r="X55" s="4" t="s">
        <v>56</v>
      </c>
      <c r="Y55" s="4" t="s">
        <v>55</v>
      </c>
      <c r="Z55" s="4" t="s">
        <v>57</v>
      </c>
      <c r="AA55" s="24"/>
      <c r="AC55" s="12"/>
    </row>
    <row r="56" spans="1:30">
      <c r="A56" s="28">
        <f>A51+1</f>
        <v>11</v>
      </c>
      <c r="B56" s="22" t="s">
        <v>31</v>
      </c>
      <c r="C56" s="1" t="str">
        <f>B57</f>
        <v>ASSG 1</v>
      </c>
      <c r="D56" s="7">
        <v>20</v>
      </c>
      <c r="E56" s="7">
        <v>23</v>
      </c>
      <c r="F56" s="7">
        <v>21</v>
      </c>
      <c r="G56" s="1">
        <f>IF(D56&gt;D57,1,0)+IF(E56&gt;E57,1,0)+IF(F56&gt;F57,1,0)</f>
        <v>2</v>
      </c>
      <c r="H56" s="1">
        <f>IF(G56&gt;G57,1,0)</f>
        <v>1</v>
      </c>
      <c r="I56" s="8">
        <v>21</v>
      </c>
      <c r="J56" s="9">
        <v>21</v>
      </c>
      <c r="K56" s="9"/>
      <c r="L56" s="10">
        <f>IF(I56&gt;I57,1,0)+IF(J56&gt;J57,1,0)+IF(K56&gt;K57,1,0)</f>
        <v>2</v>
      </c>
      <c r="M56" s="11">
        <f>IF(L56&gt;L57,1,0)</f>
        <v>1</v>
      </c>
      <c r="N56" s="8">
        <v>21</v>
      </c>
      <c r="O56" s="9">
        <v>21</v>
      </c>
      <c r="P56" s="9"/>
      <c r="Q56" s="10">
        <f t="shared" ref="Q56" si="98">IF(N56&gt;N57,1,0)+IF(O56&gt;O57,1,0)+IF(P56&gt;P57,1,0)</f>
        <v>2</v>
      </c>
      <c r="R56" s="11">
        <f t="shared" ref="R56" si="99">IF(Q56&gt;Q57,1,0)</f>
        <v>1</v>
      </c>
      <c r="S56" s="9">
        <v>21</v>
      </c>
      <c r="T56" s="9">
        <v>21</v>
      </c>
      <c r="U56" s="9"/>
      <c r="V56" s="10">
        <f t="shared" ref="V56" si="100">IF(S56&gt;S57,1,0)+IF(T56&gt;T57,1,0)+IF(U56&gt;U57,1,0)</f>
        <v>2</v>
      </c>
      <c r="W56" s="11">
        <f t="shared" ref="W56" si="101">IF(V56&gt;V57,1,0)</f>
        <v>1</v>
      </c>
      <c r="X56" s="1">
        <f>H56+M56+R56+W56</f>
        <v>4</v>
      </c>
      <c r="Y56" s="1">
        <f>G56+L56+Q56+V56</f>
        <v>8</v>
      </c>
      <c r="Z56" s="1">
        <f>SUM(D56:F56,I56:K56,N56:P56,S56:U56)</f>
        <v>190</v>
      </c>
      <c r="AA56" s="10">
        <f>IF(OR(X56&gt;X57,AND(X56=X57,Y56&gt;Y57),AND(X56=X57,Y56=Y57,Z56&gt;Z57)),1,0)</f>
        <v>1</v>
      </c>
      <c r="AC56" s="12">
        <f t="shared" ref="AC56:AC57" si="102">Z56+Y56*1000+X56*100000+AA56*10000000</f>
        <v>10408190</v>
      </c>
      <c r="AD56" s="1">
        <f t="shared" ref="AD56:AD57" si="103">RANK(AC56,$AC$6:$AC$62)</f>
        <v>1</v>
      </c>
    </row>
    <row r="57" spans="1:30">
      <c r="A57" s="29"/>
      <c r="B57" s="22" t="s">
        <v>72</v>
      </c>
      <c r="C57" s="1" t="str">
        <f>B56</f>
        <v>EBC 1</v>
      </c>
      <c r="D57" s="7">
        <v>22</v>
      </c>
      <c r="E57" s="7">
        <v>21</v>
      </c>
      <c r="F57" s="7">
        <v>17</v>
      </c>
      <c r="G57" s="1">
        <f>IF(D56&lt;D57,1,0)+IF(E56&lt;E57,1,0)+IF(F56&lt;F57,1,0)</f>
        <v>1</v>
      </c>
      <c r="H57" s="1">
        <f>IF(G56&lt;G57,1,0)</f>
        <v>0</v>
      </c>
      <c r="I57" s="8">
        <v>6</v>
      </c>
      <c r="J57" s="9">
        <v>11</v>
      </c>
      <c r="K57" s="9"/>
      <c r="L57" s="10">
        <f>IF(I56&lt;I57,1,0)+IF(J56&lt;J57,1,0)+IF(K56&lt;K57,1,0)</f>
        <v>0</v>
      </c>
      <c r="M57" s="11">
        <f>IF(L56&lt;L57,1,0)</f>
        <v>0</v>
      </c>
      <c r="N57" s="8">
        <v>10</v>
      </c>
      <c r="O57" s="9">
        <v>7</v>
      </c>
      <c r="P57" s="9"/>
      <c r="Q57" s="10">
        <f t="shared" ref="Q57" si="104">IF(N56&lt;N57,1,0)+IF(O56&lt;O57,1,0)+IF(P56&lt;P57,1,0)</f>
        <v>0</v>
      </c>
      <c r="R57" s="11">
        <f t="shared" ref="R57" si="105">IF(Q56&lt;Q57,1,0)</f>
        <v>0</v>
      </c>
      <c r="S57" s="9">
        <v>12</v>
      </c>
      <c r="T57" s="9">
        <v>14</v>
      </c>
      <c r="U57" s="9"/>
      <c r="V57" s="10">
        <f t="shared" ref="V57" si="106">IF(S56&lt;S57,1,0)+IF(T56&lt;T57,1,0)+IF(U56&lt;U57,1,0)</f>
        <v>0</v>
      </c>
      <c r="W57" s="11">
        <f t="shared" ref="W57" si="107">IF(V56&lt;V57,1,0)</f>
        <v>0</v>
      </c>
      <c r="X57" s="1">
        <f>H57+M57+R57+W57</f>
        <v>0</v>
      </c>
      <c r="Y57" s="1">
        <f>G57+L57+Q57+V57</f>
        <v>1</v>
      </c>
      <c r="Z57" s="1">
        <f>SUM(D57:F57,I57:K57,N57:P57,S57:U57)</f>
        <v>120</v>
      </c>
      <c r="AA57" s="10">
        <f>IF(OR(X57&gt;X56,AND(X56=X57,Y57&gt;Y56),AND(X56=X57,Y56=Y57,Z57&gt;Z56)),1,0)</f>
        <v>0</v>
      </c>
      <c r="AC57" s="12">
        <f t="shared" si="102"/>
        <v>1120</v>
      </c>
      <c r="AD57" s="1">
        <f t="shared" si="103"/>
        <v>22</v>
      </c>
    </row>
    <row r="58" spans="1:30">
      <c r="B58" s="2"/>
      <c r="AC58" s="12"/>
    </row>
    <row r="59" spans="1:30">
      <c r="B59" s="2"/>
      <c r="D59" s="25" t="s">
        <v>50</v>
      </c>
      <c r="E59" s="25"/>
      <c r="F59" s="25"/>
      <c r="G59" s="25"/>
      <c r="H59" s="25"/>
      <c r="I59" s="26" t="s">
        <v>51</v>
      </c>
      <c r="J59" s="23"/>
      <c r="K59" s="23"/>
      <c r="L59" s="23"/>
      <c r="M59" s="27"/>
      <c r="N59" s="26" t="s">
        <v>52</v>
      </c>
      <c r="O59" s="23"/>
      <c r="P59" s="23"/>
      <c r="Q59" s="23"/>
      <c r="R59" s="27"/>
      <c r="S59" s="23" t="s">
        <v>53</v>
      </c>
      <c r="T59" s="23"/>
      <c r="U59" s="23"/>
      <c r="V59" s="23"/>
      <c r="W59" s="27"/>
      <c r="X59" s="26" t="s">
        <v>54</v>
      </c>
      <c r="Y59" s="23"/>
      <c r="Z59" s="23"/>
      <c r="AA59" s="23" t="s">
        <v>58</v>
      </c>
      <c r="AC59" s="12"/>
    </row>
    <row r="60" spans="1:30">
      <c r="B60" s="2"/>
      <c r="D60" s="4">
        <v>1</v>
      </c>
      <c r="E60" s="4">
        <v>2</v>
      </c>
      <c r="F60" s="4">
        <v>3</v>
      </c>
      <c r="G60" s="4" t="s">
        <v>55</v>
      </c>
      <c r="H60" s="4" t="s">
        <v>56</v>
      </c>
      <c r="I60" s="5">
        <v>1</v>
      </c>
      <c r="J60" s="4">
        <v>2</v>
      </c>
      <c r="K60" s="4">
        <v>3</v>
      </c>
      <c r="L60" s="4" t="s">
        <v>55</v>
      </c>
      <c r="M60" s="6" t="s">
        <v>56</v>
      </c>
      <c r="N60" s="5">
        <v>1</v>
      </c>
      <c r="O60" s="4">
        <v>2</v>
      </c>
      <c r="P60" s="4">
        <v>3</v>
      </c>
      <c r="Q60" s="4" t="s">
        <v>55</v>
      </c>
      <c r="R60" s="6" t="s">
        <v>56</v>
      </c>
      <c r="S60" s="4">
        <v>1</v>
      </c>
      <c r="T60" s="4">
        <v>2</v>
      </c>
      <c r="U60" s="4">
        <v>3</v>
      </c>
      <c r="V60" s="4" t="s">
        <v>55</v>
      </c>
      <c r="W60" s="6" t="s">
        <v>56</v>
      </c>
      <c r="X60" s="4" t="s">
        <v>56</v>
      </c>
      <c r="Y60" s="4" t="s">
        <v>55</v>
      </c>
      <c r="Z60" s="4" t="s">
        <v>57</v>
      </c>
      <c r="AA60" s="24"/>
      <c r="AC60" s="12"/>
    </row>
    <row r="61" spans="1:30">
      <c r="A61" s="28">
        <f>A56+1</f>
        <v>12</v>
      </c>
      <c r="B61" s="22" t="s">
        <v>35</v>
      </c>
      <c r="C61" s="1" t="str">
        <f>B62</f>
        <v>BCDG 2</v>
      </c>
      <c r="D61" s="7">
        <v>21</v>
      </c>
      <c r="E61" s="7">
        <v>21</v>
      </c>
      <c r="F61" s="7"/>
      <c r="G61" s="1">
        <f>IF(D61&gt;D62,1,0)+IF(E61&gt;E62,1,0)+IF(F61&gt;F62,1,0)</f>
        <v>2</v>
      </c>
      <c r="H61" s="1">
        <f>IF(G61&gt;G62,1,0)</f>
        <v>1</v>
      </c>
      <c r="I61" s="8">
        <v>22</v>
      </c>
      <c r="J61" s="9">
        <v>21</v>
      </c>
      <c r="K61" s="9"/>
      <c r="L61" s="10">
        <f>IF(I61&gt;I62,1,0)+IF(J61&gt;J62,1,0)+IF(K61&gt;K62,1,0)</f>
        <v>2</v>
      </c>
      <c r="M61" s="11">
        <f>IF(L61&gt;L62,1,0)</f>
        <v>1</v>
      </c>
      <c r="N61" s="8">
        <v>21</v>
      </c>
      <c r="O61" s="9">
        <v>21</v>
      </c>
      <c r="P61" s="9"/>
      <c r="Q61" s="10">
        <f t="shared" ref="Q61" si="108">IF(N61&gt;N62,1,0)+IF(O61&gt;O62,1,0)+IF(P61&gt;P62,1,0)</f>
        <v>2</v>
      </c>
      <c r="R61" s="11">
        <f t="shared" ref="R61" si="109">IF(Q61&gt;Q62,1,0)</f>
        <v>1</v>
      </c>
      <c r="S61" s="9">
        <v>21</v>
      </c>
      <c r="T61" s="9">
        <v>21</v>
      </c>
      <c r="U61" s="9"/>
      <c r="V61" s="10">
        <f t="shared" ref="V61" si="110">IF(S61&gt;S62,1,0)+IF(T61&gt;T62,1,0)+IF(U61&gt;U62,1,0)</f>
        <v>2</v>
      </c>
      <c r="W61" s="11">
        <f t="shared" ref="W61" si="111">IF(V61&gt;V62,1,0)</f>
        <v>1</v>
      </c>
      <c r="X61" s="1">
        <f>H61+M61+R61+W61</f>
        <v>4</v>
      </c>
      <c r="Y61" s="1">
        <f>G61+L61+Q61+V61</f>
        <v>8</v>
      </c>
      <c r="Z61" s="1">
        <f>SUM(D61:F61,I61:K61,N61:P61,S61:U61)</f>
        <v>169</v>
      </c>
      <c r="AA61" s="10">
        <f>IF(OR(X61&gt;X62,AND(X61=X62,Y61&gt;Y62),AND(X61=X62,Y61=Y62,Z61&gt;Z62)),1,0)</f>
        <v>1</v>
      </c>
      <c r="AC61" s="12">
        <f t="shared" ref="AC61:AC62" si="112">Z61+Y61*1000+X61*100000+AA61*10000000</f>
        <v>10408169</v>
      </c>
      <c r="AD61" s="1">
        <f t="shared" ref="AD61:AD62" si="113">RANK(AC61,$AC$6:$AC$62)</f>
        <v>3</v>
      </c>
    </row>
    <row r="62" spans="1:30">
      <c r="A62" s="29"/>
      <c r="B62" s="22" t="s">
        <v>38</v>
      </c>
      <c r="C62" s="1" t="str">
        <f>B61</f>
        <v>PARMAIN 1</v>
      </c>
      <c r="D62" s="7">
        <v>8</v>
      </c>
      <c r="E62" s="7">
        <v>19</v>
      </c>
      <c r="F62" s="7"/>
      <c r="G62" s="1">
        <f>IF(D61&lt;D62,1,0)+IF(E61&lt;E62,1,0)+IF(F61&lt;F62,1,0)</f>
        <v>0</v>
      </c>
      <c r="H62" s="1">
        <f>IF(G61&lt;G62,1,0)</f>
        <v>0</v>
      </c>
      <c r="I62" s="8">
        <v>20</v>
      </c>
      <c r="J62" s="9">
        <v>12</v>
      </c>
      <c r="K62" s="9"/>
      <c r="L62" s="10">
        <f>IF(I61&lt;I62,1,0)+IF(J61&lt;J62,1,0)+IF(K61&lt;K62,1,0)</f>
        <v>0</v>
      </c>
      <c r="M62" s="11">
        <f>IF(L61&lt;L62,1,0)</f>
        <v>0</v>
      </c>
      <c r="N62" s="8">
        <v>2</v>
      </c>
      <c r="O62" s="9">
        <v>9</v>
      </c>
      <c r="P62" s="9"/>
      <c r="Q62" s="10">
        <f t="shared" ref="Q62" si="114">IF(N61&lt;N62,1,0)+IF(O61&lt;O62,1,0)+IF(P61&lt;P62,1,0)</f>
        <v>0</v>
      </c>
      <c r="R62" s="11">
        <f t="shared" ref="R62" si="115">IF(Q61&lt;Q62,1,0)</f>
        <v>0</v>
      </c>
      <c r="S62" s="9">
        <v>8</v>
      </c>
      <c r="T62" s="9">
        <v>10</v>
      </c>
      <c r="U62" s="9"/>
      <c r="V62" s="10">
        <f t="shared" ref="V62" si="116">IF(S61&lt;S62,1,0)+IF(T61&lt;T62,1,0)+IF(U61&lt;U62,1,0)</f>
        <v>0</v>
      </c>
      <c r="W62" s="11">
        <f t="shared" ref="W62" si="117">IF(V61&lt;V62,1,0)</f>
        <v>0</v>
      </c>
      <c r="X62" s="1">
        <f>H62+M62+R62+W62</f>
        <v>0</v>
      </c>
      <c r="Y62" s="1">
        <f>G62+L62+Q62+V62</f>
        <v>0</v>
      </c>
      <c r="Z62" s="1">
        <f>SUM(D62:F62,I62:K62,N62:P62,S62:U62)</f>
        <v>88</v>
      </c>
      <c r="AA62" s="10">
        <f>IF(OR(X62&gt;X61,AND(X61=X62,Y62&gt;Y61),AND(X61=X62,Y61=Y62,Z62&gt;Z61)),1,0)</f>
        <v>0</v>
      </c>
      <c r="AC62" s="12">
        <f t="shared" si="112"/>
        <v>88</v>
      </c>
      <c r="AD62" s="1">
        <f t="shared" si="113"/>
        <v>23</v>
      </c>
    </row>
  </sheetData>
  <sheetProtection sheet="1" objects="1" scenarios="1" selectLockedCells="1"/>
  <mergeCells count="85">
    <mergeCell ref="X59:Z59"/>
    <mergeCell ref="A61:A62"/>
    <mergeCell ref="AD4:AD5"/>
    <mergeCell ref="A56:A57"/>
    <mergeCell ref="AA59:AA60"/>
    <mergeCell ref="D59:H59"/>
    <mergeCell ref="I59:M59"/>
    <mergeCell ref="N59:R59"/>
    <mergeCell ref="S59:W59"/>
    <mergeCell ref="X49:Z49"/>
    <mergeCell ref="A51:A52"/>
    <mergeCell ref="AA54:AA55"/>
    <mergeCell ref="D54:H54"/>
    <mergeCell ref="I54:M54"/>
    <mergeCell ref="N54:R54"/>
    <mergeCell ref="S54:W54"/>
    <mergeCell ref="X54:Z54"/>
    <mergeCell ref="A46:A47"/>
    <mergeCell ref="AA49:AA50"/>
    <mergeCell ref="D49:H49"/>
    <mergeCell ref="I49:M49"/>
    <mergeCell ref="N49:R49"/>
    <mergeCell ref="S49:W49"/>
    <mergeCell ref="A41:A42"/>
    <mergeCell ref="AA44:AA45"/>
    <mergeCell ref="D44:H44"/>
    <mergeCell ref="I44:M44"/>
    <mergeCell ref="N44:R44"/>
    <mergeCell ref="S44:W44"/>
    <mergeCell ref="X44:Z44"/>
    <mergeCell ref="A36:A37"/>
    <mergeCell ref="AA39:AA40"/>
    <mergeCell ref="D39:H39"/>
    <mergeCell ref="I39:M39"/>
    <mergeCell ref="N39:R39"/>
    <mergeCell ref="S39:W39"/>
    <mergeCell ref="X39:Z39"/>
    <mergeCell ref="A31:A32"/>
    <mergeCell ref="AA34:AA35"/>
    <mergeCell ref="D34:H34"/>
    <mergeCell ref="I34:M34"/>
    <mergeCell ref="N34:R34"/>
    <mergeCell ref="S34:W34"/>
    <mergeCell ref="X34:Z34"/>
    <mergeCell ref="A26:A27"/>
    <mergeCell ref="AA29:AA30"/>
    <mergeCell ref="D29:H29"/>
    <mergeCell ref="I29:M29"/>
    <mergeCell ref="N29:R29"/>
    <mergeCell ref="S29:W29"/>
    <mergeCell ref="X29:Z29"/>
    <mergeCell ref="A21:A22"/>
    <mergeCell ref="AA24:AA25"/>
    <mergeCell ref="D24:H24"/>
    <mergeCell ref="I24:M24"/>
    <mergeCell ref="N24:R24"/>
    <mergeCell ref="S24:W24"/>
    <mergeCell ref="X24:Z24"/>
    <mergeCell ref="A16:A17"/>
    <mergeCell ref="AA19:AA20"/>
    <mergeCell ref="D19:H19"/>
    <mergeCell ref="I19:M19"/>
    <mergeCell ref="N19:R19"/>
    <mergeCell ref="S19:W19"/>
    <mergeCell ref="X19:Z19"/>
    <mergeCell ref="A11:A12"/>
    <mergeCell ref="AA14:AA15"/>
    <mergeCell ref="D14:H14"/>
    <mergeCell ref="I14:M14"/>
    <mergeCell ref="N14:R14"/>
    <mergeCell ref="S14:W14"/>
    <mergeCell ref="X14:Z14"/>
    <mergeCell ref="A6:A7"/>
    <mergeCell ref="AA9:AA10"/>
    <mergeCell ref="D9:H9"/>
    <mergeCell ref="I9:M9"/>
    <mergeCell ref="N9:R9"/>
    <mergeCell ref="S9:W9"/>
    <mergeCell ref="X9:Z9"/>
    <mergeCell ref="AA4:AA5"/>
    <mergeCell ref="D4:H4"/>
    <mergeCell ref="I4:M4"/>
    <mergeCell ref="N4:R4"/>
    <mergeCell ref="S4:W4"/>
    <mergeCell ref="X4:Z4"/>
  </mergeCells>
  <conditionalFormatting sqref="AA6:AA7 AA11:AA12 AA16:AA17 AA21:AA22 AA26:AA27 AA31:AA32 AA36:AA37 AA41:AA42 AA46:AA47 AA51:AA52 AA56:AA57 AA61:AA62">
    <cfRule type="cellIs" dxfId="16" priority="24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showGridLines="0" workbookViewId="0">
      <selection activeCell="F5" sqref="F5"/>
    </sheetView>
  </sheetViews>
  <sheetFormatPr baseColWidth="10" defaultColWidth="4.42578125" defaultRowHeight="15"/>
  <cols>
    <col min="1" max="2" width="4.42578125" style="1"/>
    <col min="3" max="3" width="11.85546875" style="1" customWidth="1"/>
    <col min="4" max="16384" width="4.42578125" style="1"/>
  </cols>
  <sheetData>
    <row r="1" spans="1:3">
      <c r="A1" s="30" t="s">
        <v>66</v>
      </c>
      <c r="B1" s="10">
        <v>1</v>
      </c>
      <c r="C1" s="10" t="str">
        <f>INDEX('Ronde 1'!$B$6:$B$95,MATCH(B1,'Ronde 1'!$AD$6:$AD$62,0),1)</f>
        <v>EBC 1</v>
      </c>
    </row>
    <row r="2" spans="1:3">
      <c r="A2" s="30"/>
      <c r="B2" s="10">
        <v>2</v>
      </c>
      <c r="C2" s="10" t="str">
        <f>INDEX('Ronde 1'!$B$6:$B$95,MATCH(B2,'Ronde 1'!$AD$6:$AD$62,0),1)</f>
        <v>BCE</v>
      </c>
    </row>
    <row r="3" spans="1:3">
      <c r="A3" s="30"/>
      <c r="B3" s="10">
        <v>3</v>
      </c>
      <c r="C3" s="10" t="str">
        <f>INDEX('Ronde 1'!$B$6:$B$95,MATCH(B3,'Ronde 1'!$AD$6:$AD$62,0),1)</f>
        <v>PARMAIN 1</v>
      </c>
    </row>
    <row r="4" spans="1:3">
      <c r="A4" s="30"/>
      <c r="B4" s="10">
        <v>4</v>
      </c>
      <c r="C4" s="10" t="str">
        <f>INDEX('Ronde 1'!$B$6:$B$95,MATCH(B4,'Ronde 1'!$AD$6:$AD$62,0),1)</f>
        <v>EBC 2</v>
      </c>
    </row>
    <row r="5" spans="1:3">
      <c r="A5" s="30"/>
      <c r="B5" s="10">
        <v>5</v>
      </c>
      <c r="C5" s="10" t="str">
        <f>INDEX('Ronde 1'!$B$6:$B$95,MATCH(B5,'Ronde 1'!$AD$6:$AD$62,0),1)</f>
        <v>AVT 1</v>
      </c>
    </row>
    <row r="6" spans="1:3">
      <c r="A6" s="30"/>
      <c r="B6" s="10">
        <v>6</v>
      </c>
      <c r="C6" s="10" t="str">
        <f>INDEX('Ronde 1'!$B$6:$B$95,MATCH(B6,'Ronde 1'!$AD$6:$AD$62,0),1)</f>
        <v>BCA 2</v>
      </c>
    </row>
    <row r="7" spans="1:3">
      <c r="A7" s="30"/>
      <c r="B7" s="10">
        <v>7</v>
      </c>
      <c r="C7" s="10" t="str">
        <f>INDEX('Ronde 1'!$B$6:$B$95,MATCH(B7,'Ronde 1'!$AD$6:$AD$62,0),1)</f>
        <v>BCP</v>
      </c>
    </row>
    <row r="8" spans="1:3">
      <c r="A8" s="30"/>
      <c r="B8" s="10">
        <v>8</v>
      </c>
      <c r="C8" s="10" t="str">
        <f>INDEX('Ronde 1'!$B$6:$B$95,MATCH(B8,'Ronde 1'!$AD$6:$AD$62,0),1)</f>
        <v>PARMAIN 2</v>
      </c>
    </row>
    <row r="9" spans="1:3">
      <c r="A9" s="30"/>
      <c r="B9" s="10">
        <v>9</v>
      </c>
      <c r="C9" s="10" t="str">
        <f>INDEX('Ronde 1'!$B$6:$B$95,MATCH(B9,'Ronde 1'!$AD$6:$AD$62,0),1)</f>
        <v>ASSG 2</v>
      </c>
    </row>
    <row r="10" spans="1:3">
      <c r="A10" s="30"/>
      <c r="B10" s="10">
        <v>10</v>
      </c>
      <c r="C10" s="10" t="str">
        <f>INDEX('Ronde 1'!$B$6:$B$95,MATCH(B10,'Ronde 1'!$AD$6:$AD$62,0),1)</f>
        <v>BCDG 1</v>
      </c>
    </row>
    <row r="11" spans="1:3">
      <c r="A11" s="30"/>
      <c r="B11" s="10">
        <v>11</v>
      </c>
      <c r="C11" s="10" t="str">
        <f>INDEX('Ronde 1'!$B$6:$B$95,MATCH(B11,'Ronde 1'!$AD$6:$AD$62,0),1)</f>
        <v>SH 1</v>
      </c>
    </row>
    <row r="12" spans="1:3">
      <c r="A12" s="31"/>
      <c r="B12" s="13">
        <v>12</v>
      </c>
      <c r="C12" s="13" t="str">
        <f>INDEX('Ronde 1'!$B$6:$B$95,MATCH(B12,'Ronde 1'!$AD$6:$AD$62,0),1)</f>
        <v>APB</v>
      </c>
    </row>
    <row r="13" spans="1:3">
      <c r="A13" s="32" t="s">
        <v>67</v>
      </c>
      <c r="B13" s="1">
        <v>13</v>
      </c>
      <c r="C13" s="1" t="str">
        <f>INDEX('Ronde 1'!$B$6:$B$95,MATCH(B13,'Ronde 1'!$AD$6:$AD$62,0),1)</f>
        <v>BCM 1</v>
      </c>
    </row>
    <row r="14" spans="1:3">
      <c r="A14" s="32"/>
      <c r="B14" s="1">
        <v>14</v>
      </c>
      <c r="C14" s="1" t="str">
        <f>INDEX('Ronde 1'!$B$6:$B$95,MATCH(B14,'Ronde 1'!$AD$6:$AD$62,0),1)</f>
        <v>VAUREAL</v>
      </c>
    </row>
    <row r="15" spans="1:3">
      <c r="A15" s="32"/>
      <c r="B15" s="1">
        <v>15</v>
      </c>
      <c r="C15" s="1" t="str">
        <f>INDEX('Ronde 1'!$B$6:$B$95,MATCH(B15,'Ronde 1'!$AD$6:$AD$62,0),1)</f>
        <v>USOB 1</v>
      </c>
    </row>
    <row r="16" spans="1:3">
      <c r="A16" s="32"/>
      <c r="B16" s="1">
        <v>16</v>
      </c>
      <c r="C16" s="1" t="str">
        <f>INDEX('Ronde 1'!$B$6:$B$95,MATCH(B16,'Ronde 1'!$AD$6:$AD$62,0),1)</f>
        <v>USOB 2</v>
      </c>
    </row>
    <row r="17" spans="1:3">
      <c r="A17" s="32"/>
      <c r="B17" s="1">
        <v>17</v>
      </c>
      <c r="C17" s="1" t="str">
        <f>INDEX('Ronde 1'!$B$6:$B$95,MATCH(B17,'Ronde 1'!$AD$6:$AD$62,0),1)</f>
        <v>BB</v>
      </c>
    </row>
    <row r="18" spans="1:3">
      <c r="A18" s="32"/>
      <c r="B18" s="1">
        <v>18</v>
      </c>
      <c r="C18" s="1" t="str">
        <f>INDEX('Ronde 1'!$B$6:$B$95,MATCH(B18,'Ronde 1'!$AD$6:$AD$62,0),1)</f>
        <v>USEE</v>
      </c>
    </row>
    <row r="19" spans="1:3">
      <c r="A19" s="32"/>
      <c r="B19" s="1">
        <v>19</v>
      </c>
      <c r="C19" s="1" t="str">
        <f>INDEX('Ronde 1'!$B$6:$B$95,MATCH(B19,'Ronde 1'!$AD$6:$AD$62,0),1)</f>
        <v>SH 2</v>
      </c>
    </row>
    <row r="20" spans="1:3">
      <c r="A20" s="32"/>
      <c r="B20" s="1">
        <v>20</v>
      </c>
      <c r="C20" s="1" t="str">
        <f>INDEX('Ronde 1'!$B$6:$B$95,MATCH(B20,'Ronde 1'!$AD$6:$AD$62,0),1)</f>
        <v>BCA 1</v>
      </c>
    </row>
    <row r="21" spans="1:3">
      <c r="A21" s="32"/>
      <c r="B21" s="1">
        <v>21</v>
      </c>
      <c r="C21" s="1" t="str">
        <f>INDEX('Ronde 1'!$B$6:$B$95,MATCH(B21,'Ronde 1'!$AD$6:$AD$62,0),1)</f>
        <v>AVT 2</v>
      </c>
    </row>
    <row r="22" spans="1:3">
      <c r="A22" s="32"/>
      <c r="B22" s="1">
        <v>22</v>
      </c>
      <c r="C22" s="1" t="str">
        <f>INDEX('Ronde 1'!$B$6:$B$95,MATCH(B22,'Ronde 1'!$AD$6:$AD$62,0),1)</f>
        <v>ASSG 1</v>
      </c>
    </row>
    <row r="23" spans="1:3">
      <c r="A23" s="32"/>
      <c r="B23" s="1">
        <v>23</v>
      </c>
      <c r="C23" s="1" t="str">
        <f>INDEX('Ronde 1'!$B$6:$B$95,MATCH(B23,'Ronde 1'!$AD$6:$AD$62,0),1)</f>
        <v>BCDG 2</v>
      </c>
    </row>
    <row r="24" spans="1:3">
      <c r="A24" s="32"/>
      <c r="B24" s="1">
        <v>24</v>
      </c>
      <c r="C24" s="1" t="str">
        <f>INDEX('Ronde 1'!$B$6:$B$95,MATCH(B24,'Ronde 1'!$AD$6:$AD$62,0),1)</f>
        <v>BCM 2</v>
      </c>
    </row>
  </sheetData>
  <sheetProtection sheet="1" objects="1" scenarios="1"/>
  <mergeCells count="2">
    <mergeCell ref="A1:A12"/>
    <mergeCell ref="A13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D65"/>
  <sheetViews>
    <sheetView showGridLines="0" workbookViewId="0">
      <selection activeCell="N31" sqref="N31"/>
    </sheetView>
  </sheetViews>
  <sheetFormatPr baseColWidth="10" defaultRowHeight="15"/>
  <cols>
    <col min="1" max="1" width="11.42578125" style="1"/>
    <col min="2" max="2" width="28" style="1" customWidth="1"/>
    <col min="3" max="3" width="11.42578125" style="1" hidden="1" customWidth="1"/>
    <col min="4" max="27" width="4.85546875" style="1" customWidth="1"/>
    <col min="28" max="28" width="11.42578125" style="10"/>
    <col min="29" max="29" width="9" style="1" hidden="1" customWidth="1"/>
    <col min="30" max="16384" width="11.42578125" style="1"/>
  </cols>
  <sheetData>
    <row r="2" spans="1:30">
      <c r="A2" s="3" t="s">
        <v>60</v>
      </c>
      <c r="B2" s="3" t="s">
        <v>59</v>
      </c>
      <c r="C2" s="3" t="s">
        <v>62</v>
      </c>
    </row>
    <row r="4" spans="1:30">
      <c r="D4" s="25" t="s">
        <v>50</v>
      </c>
      <c r="E4" s="25"/>
      <c r="F4" s="25"/>
      <c r="G4" s="25"/>
      <c r="H4" s="25"/>
      <c r="I4" s="26" t="s">
        <v>51</v>
      </c>
      <c r="J4" s="23"/>
      <c r="K4" s="23"/>
      <c r="L4" s="23"/>
      <c r="M4" s="27"/>
      <c r="N4" s="26" t="s">
        <v>52</v>
      </c>
      <c r="O4" s="23"/>
      <c r="P4" s="23"/>
      <c r="Q4" s="23"/>
      <c r="R4" s="27"/>
      <c r="S4" s="23" t="s">
        <v>53</v>
      </c>
      <c r="T4" s="23"/>
      <c r="U4" s="23"/>
      <c r="V4" s="23"/>
      <c r="W4" s="27"/>
      <c r="X4" s="26" t="s">
        <v>54</v>
      </c>
      <c r="Y4" s="23"/>
      <c r="Z4" s="23"/>
      <c r="AA4" s="23" t="s">
        <v>58</v>
      </c>
      <c r="AD4" s="25" t="s">
        <v>63</v>
      </c>
    </row>
    <row r="5" spans="1:30">
      <c r="D5" s="4">
        <v>1</v>
      </c>
      <c r="E5" s="4">
        <v>2</v>
      </c>
      <c r="F5" s="4">
        <v>3</v>
      </c>
      <c r="G5" s="4" t="s">
        <v>55</v>
      </c>
      <c r="H5" s="4" t="s">
        <v>56</v>
      </c>
      <c r="I5" s="5">
        <v>1</v>
      </c>
      <c r="J5" s="4">
        <v>2</v>
      </c>
      <c r="K5" s="4">
        <v>3</v>
      </c>
      <c r="L5" s="4" t="s">
        <v>55</v>
      </c>
      <c r="M5" s="6" t="s">
        <v>56</v>
      </c>
      <c r="N5" s="5">
        <v>1</v>
      </c>
      <c r="O5" s="4">
        <v>2</v>
      </c>
      <c r="P5" s="4">
        <v>3</v>
      </c>
      <c r="Q5" s="4" t="s">
        <v>55</v>
      </c>
      <c r="R5" s="6" t="s">
        <v>56</v>
      </c>
      <c r="S5" s="4">
        <v>1</v>
      </c>
      <c r="T5" s="4">
        <v>2</v>
      </c>
      <c r="U5" s="4">
        <v>3</v>
      </c>
      <c r="V5" s="4" t="s">
        <v>55</v>
      </c>
      <c r="W5" s="6" t="s">
        <v>56</v>
      </c>
      <c r="X5" s="4" t="s">
        <v>56</v>
      </c>
      <c r="Y5" s="4" t="s">
        <v>55</v>
      </c>
      <c r="Z5" s="4" t="s">
        <v>57</v>
      </c>
      <c r="AA5" s="24"/>
      <c r="AD5" s="25"/>
    </row>
    <row r="6" spans="1:30">
      <c r="A6" s="28">
        <f>'Ronde 1'!A61+1</f>
        <v>13</v>
      </c>
      <c r="B6" s="7" t="s">
        <v>29</v>
      </c>
      <c r="C6" s="1" t="str">
        <f>B7</f>
        <v>PARMAIN 1</v>
      </c>
      <c r="D6" s="7">
        <v>19</v>
      </c>
      <c r="E6" s="7">
        <v>21</v>
      </c>
      <c r="F6" s="7">
        <v>21</v>
      </c>
      <c r="G6" s="1">
        <f>IF(D6&gt;D7,1,0)+IF(E6&gt;E7,1,0)+IF(F6&gt;F7,1,0)</f>
        <v>2</v>
      </c>
      <c r="H6" s="1">
        <f>IF(G6&gt;G7,1,0)</f>
        <v>1</v>
      </c>
      <c r="I6" s="8">
        <v>18</v>
      </c>
      <c r="J6" s="9">
        <v>20</v>
      </c>
      <c r="K6" s="9"/>
      <c r="L6" s="10">
        <f>IF(I6&gt;I7,1,0)+IF(J6&gt;J7,1,0)+IF(K6&gt;K7,1,0)</f>
        <v>0</v>
      </c>
      <c r="M6" s="11">
        <f>IF(L6&gt;L7,1,0)</f>
        <v>0</v>
      </c>
      <c r="N6" s="8">
        <v>12</v>
      </c>
      <c r="O6" s="9">
        <v>16</v>
      </c>
      <c r="P6" s="9"/>
      <c r="Q6" s="10">
        <f t="shared" ref="Q6" si="0">IF(N6&gt;N7,1,0)+IF(O6&gt;O7,1,0)+IF(P6&gt;P7,1,0)</f>
        <v>0</v>
      </c>
      <c r="R6" s="11">
        <f t="shared" ref="R6" si="1">IF(Q6&gt;Q7,1,0)</f>
        <v>0</v>
      </c>
      <c r="S6" s="9">
        <v>9</v>
      </c>
      <c r="T6" s="9">
        <v>12</v>
      </c>
      <c r="U6" s="9"/>
      <c r="V6" s="10">
        <f t="shared" ref="V6" si="2">IF(S6&gt;S7,1,0)+IF(T6&gt;T7,1,0)+IF(U6&gt;U7,1,0)</f>
        <v>0</v>
      </c>
      <c r="W6" s="11">
        <f t="shared" ref="W6" si="3">IF(V6&gt;V7,1,0)</f>
        <v>0</v>
      </c>
      <c r="X6" s="1">
        <f>H6+M6+R6+W6</f>
        <v>1</v>
      </c>
      <c r="Y6" s="1">
        <f>G6+L6+Q6+V6</f>
        <v>2</v>
      </c>
      <c r="Z6" s="1">
        <f>SUM(D6:F6,I6:K6,N6:P6,S6:U6)</f>
        <v>148</v>
      </c>
      <c r="AA6" s="10">
        <f>IF(OR(X6&gt;X7,AND(X6=X7,Y6&gt;Y7),AND(X6=X7,Y6=Y7,Z6&gt;Z7)),1,0)</f>
        <v>0</v>
      </c>
      <c r="AC6" s="12">
        <f>Z6+Y6*1000+X6*100000+AA6*10000000+INDEX('Ronde 1'!$AC$6:$AC$95,MATCH(B6,'Ronde 1'!$B$6:$B$62,0),1)</f>
        <v>10408326</v>
      </c>
      <c r="AD6" s="1">
        <f>RANK(AC6,$AC$6:$AC$62)</f>
        <v>10</v>
      </c>
    </row>
    <row r="7" spans="1:30">
      <c r="A7" s="29"/>
      <c r="B7" s="7" t="s">
        <v>35</v>
      </c>
      <c r="C7" s="1" t="str">
        <f>B6</f>
        <v>BCP</v>
      </c>
      <c r="D7" s="7">
        <v>21</v>
      </c>
      <c r="E7" s="7">
        <v>19</v>
      </c>
      <c r="F7" s="7">
        <v>15</v>
      </c>
      <c r="G7" s="1">
        <f>IF(D6&lt;D7,1,0)+IF(E6&lt;E7,1,0)+IF(F6&lt;F7,1,0)</f>
        <v>1</v>
      </c>
      <c r="H7" s="1">
        <f>IF(G6&lt;G7,1,0)</f>
        <v>0</v>
      </c>
      <c r="I7" s="8">
        <v>21</v>
      </c>
      <c r="J7" s="9">
        <v>22</v>
      </c>
      <c r="K7" s="9"/>
      <c r="L7" s="10">
        <f>IF(I6&lt;I7,1,0)+IF(J6&lt;J7,1,0)+IF(K6&lt;K7,1,0)</f>
        <v>2</v>
      </c>
      <c r="M7" s="11">
        <f>IF(L6&lt;L7,1,0)</f>
        <v>1</v>
      </c>
      <c r="N7" s="8">
        <v>21</v>
      </c>
      <c r="O7" s="9">
        <v>21</v>
      </c>
      <c r="P7" s="9"/>
      <c r="Q7" s="10">
        <f t="shared" ref="Q7" si="4">IF(N6&lt;N7,1,0)+IF(O6&lt;O7,1,0)+IF(P6&lt;P7,1,0)</f>
        <v>2</v>
      </c>
      <c r="R7" s="11">
        <f t="shared" ref="R7" si="5">IF(Q6&lt;Q7,1,0)</f>
        <v>1</v>
      </c>
      <c r="S7" s="9">
        <v>21</v>
      </c>
      <c r="T7" s="9">
        <v>21</v>
      </c>
      <c r="U7" s="9"/>
      <c r="V7" s="10">
        <f t="shared" ref="V7" si="6">IF(S6&lt;S7,1,0)+IF(T6&lt;T7,1,0)+IF(U6&lt;U7,1,0)</f>
        <v>2</v>
      </c>
      <c r="W7" s="11">
        <f t="shared" ref="W7" si="7">IF(V6&lt;V7,1,0)</f>
        <v>1</v>
      </c>
      <c r="X7" s="1">
        <f>H7+M7+R7+W7</f>
        <v>3</v>
      </c>
      <c r="Y7" s="1">
        <f>G7+L7+Q7+V7</f>
        <v>7</v>
      </c>
      <c r="Z7" s="1">
        <f>SUM(D7:F7,I7:K7,N7:P7,S7:U7)</f>
        <v>182</v>
      </c>
      <c r="AA7" s="10">
        <f>IF(OR(X7&gt;X6,AND(X6=X7,Y7&gt;Y6),AND(X6=X7,Y6=Y7,Z7&gt;Z6)),1,0)</f>
        <v>1</v>
      </c>
      <c r="AC7" s="12">
        <f>Z7+Y7*1000+X7*100000+AA7*10000000+INDEX('Ronde 1'!$AC$6:$AC$95,MATCH(B7,'Ronde 1'!$B$6:$B$62,0),1)</f>
        <v>20715351</v>
      </c>
      <c r="AD7" s="1">
        <f>RANK(AC7,$AC$6:$AC$62)</f>
        <v>3</v>
      </c>
    </row>
    <row r="8" spans="1:30">
      <c r="AC8" s="12"/>
    </row>
    <row r="9" spans="1:30">
      <c r="D9" s="25" t="s">
        <v>50</v>
      </c>
      <c r="E9" s="25"/>
      <c r="F9" s="25"/>
      <c r="G9" s="25"/>
      <c r="H9" s="25"/>
      <c r="I9" s="26" t="s">
        <v>51</v>
      </c>
      <c r="J9" s="23"/>
      <c r="K9" s="23"/>
      <c r="L9" s="23"/>
      <c r="M9" s="27"/>
      <c r="N9" s="26" t="s">
        <v>52</v>
      </c>
      <c r="O9" s="23"/>
      <c r="P9" s="23"/>
      <c r="Q9" s="23"/>
      <c r="R9" s="27"/>
      <c r="S9" s="23" t="s">
        <v>53</v>
      </c>
      <c r="T9" s="23"/>
      <c r="U9" s="23"/>
      <c r="V9" s="23"/>
      <c r="W9" s="27"/>
      <c r="X9" s="26" t="s">
        <v>54</v>
      </c>
      <c r="Y9" s="23"/>
      <c r="Z9" s="23"/>
      <c r="AA9" s="23" t="s">
        <v>58</v>
      </c>
      <c r="AC9" s="12"/>
    </row>
    <row r="10" spans="1:30">
      <c r="D10" s="4">
        <v>1</v>
      </c>
      <c r="E10" s="4">
        <v>2</v>
      </c>
      <c r="F10" s="4">
        <v>3</v>
      </c>
      <c r="G10" s="4" t="s">
        <v>55</v>
      </c>
      <c r="H10" s="4" t="s">
        <v>56</v>
      </c>
      <c r="I10" s="5">
        <v>1</v>
      </c>
      <c r="J10" s="4">
        <v>2</v>
      </c>
      <c r="K10" s="4">
        <v>3</v>
      </c>
      <c r="L10" s="4" t="s">
        <v>55</v>
      </c>
      <c r="M10" s="6" t="s">
        <v>56</v>
      </c>
      <c r="N10" s="5">
        <v>1</v>
      </c>
      <c r="O10" s="4">
        <v>2</v>
      </c>
      <c r="P10" s="4">
        <v>3</v>
      </c>
      <c r="Q10" s="4" t="s">
        <v>55</v>
      </c>
      <c r="R10" s="6" t="s">
        <v>56</v>
      </c>
      <c r="S10" s="4">
        <v>1</v>
      </c>
      <c r="T10" s="4">
        <v>2</v>
      </c>
      <c r="U10" s="4">
        <v>3</v>
      </c>
      <c r="V10" s="4" t="s">
        <v>55</v>
      </c>
      <c r="W10" s="6" t="s">
        <v>56</v>
      </c>
      <c r="X10" s="4" t="s">
        <v>56</v>
      </c>
      <c r="Y10" s="4" t="s">
        <v>55</v>
      </c>
      <c r="Z10" s="4" t="s">
        <v>57</v>
      </c>
      <c r="AA10" s="24"/>
      <c r="AC10" s="12"/>
    </row>
    <row r="11" spans="1:30">
      <c r="A11" s="28">
        <f>A6+1</f>
        <v>14</v>
      </c>
      <c r="B11" s="7" t="s">
        <v>32</v>
      </c>
      <c r="C11" s="1" t="str">
        <f>B12</f>
        <v>PARMAIN 2</v>
      </c>
      <c r="D11" s="7">
        <v>13</v>
      </c>
      <c r="E11" s="7">
        <v>19</v>
      </c>
      <c r="F11" s="7"/>
      <c r="G11" s="1">
        <f>IF(D11&gt;D12,1,0)+IF(E11&gt;E12,1,0)+IF(F11&gt;F12,1,0)</f>
        <v>0</v>
      </c>
      <c r="H11" s="1">
        <f>IF(G11&gt;G12,1,0)</f>
        <v>0</v>
      </c>
      <c r="I11" s="8">
        <v>4</v>
      </c>
      <c r="J11" s="9">
        <v>15</v>
      </c>
      <c r="K11" s="9"/>
      <c r="L11" s="10">
        <f>IF(I11&gt;I12,1,0)+IF(J11&gt;J12,1,0)+IF(K11&gt;K12,1,0)</f>
        <v>0</v>
      </c>
      <c r="M11" s="11">
        <f>IF(L11&gt;L12,1,0)</f>
        <v>0</v>
      </c>
      <c r="N11" s="8">
        <v>17</v>
      </c>
      <c r="O11" s="9">
        <v>9</v>
      </c>
      <c r="P11" s="9"/>
      <c r="Q11" s="10">
        <f t="shared" ref="Q11" si="8">IF(N11&gt;N12,1,0)+IF(O11&gt;O12,1,0)+IF(P11&gt;P12,1,0)</f>
        <v>0</v>
      </c>
      <c r="R11" s="11">
        <f t="shared" ref="R11" si="9">IF(Q11&gt;Q12,1,0)</f>
        <v>0</v>
      </c>
      <c r="S11" s="9">
        <v>10</v>
      </c>
      <c r="T11" s="9">
        <v>15</v>
      </c>
      <c r="U11" s="9"/>
      <c r="V11" s="10">
        <f t="shared" ref="V11" si="10">IF(S11&gt;S12,1,0)+IF(T11&gt;T12,1,0)+IF(U11&gt;U12,1,0)</f>
        <v>0</v>
      </c>
      <c r="W11" s="11">
        <f t="shared" ref="W11" si="11">IF(V11&gt;V12,1,0)</f>
        <v>0</v>
      </c>
      <c r="X11" s="1">
        <f>H11+M11+R11+W11</f>
        <v>0</v>
      </c>
      <c r="Y11" s="1">
        <f>G11+L11+Q11+V11</f>
        <v>0</v>
      </c>
      <c r="Z11" s="1">
        <f>SUM(D11:F11,I11:K11,N11:P11,S11:U11)</f>
        <v>102</v>
      </c>
      <c r="AA11" s="10">
        <f>IF(OR(X11&gt;X12,AND(X11=X12,Y11&gt;Y12),AND(X11=X12,Y11=Y12,Z11&gt;Z12)),1,0)</f>
        <v>0</v>
      </c>
      <c r="AC11" s="12">
        <f>Z11+Y11*1000+X11*100000+AA11*10000000+INDEX('Ronde 1'!$AC$6:$AC$95,MATCH(B11,'Ronde 1'!$B$6:$B$62,0),1)</f>
        <v>10408270</v>
      </c>
      <c r="AD11" s="1">
        <f t="shared" ref="AD11:AD12" si="12">RANK(AC11,$AC$6:$AC$62)</f>
        <v>12</v>
      </c>
    </row>
    <row r="12" spans="1:30">
      <c r="A12" s="29"/>
      <c r="B12" s="7" t="s">
        <v>36</v>
      </c>
      <c r="C12" s="1" t="str">
        <f>B11</f>
        <v>EBC 2</v>
      </c>
      <c r="D12" s="7">
        <v>21</v>
      </c>
      <c r="E12" s="7">
        <v>21</v>
      </c>
      <c r="F12" s="7"/>
      <c r="G12" s="1">
        <f>IF(D11&lt;D12,1,0)+IF(E11&lt;E12,1,0)+IF(F11&lt;F12,1,0)</f>
        <v>2</v>
      </c>
      <c r="H12" s="1">
        <f>IF(G11&lt;G12,1,0)</f>
        <v>1</v>
      </c>
      <c r="I12" s="8">
        <v>21</v>
      </c>
      <c r="J12" s="9">
        <v>21</v>
      </c>
      <c r="K12" s="9"/>
      <c r="L12" s="10">
        <f>IF(I11&lt;I12,1,0)+IF(J11&lt;J12,1,0)+IF(K11&lt;K12,1,0)</f>
        <v>2</v>
      </c>
      <c r="M12" s="11">
        <f>IF(L11&lt;L12,1,0)</f>
        <v>1</v>
      </c>
      <c r="N12" s="8">
        <v>21</v>
      </c>
      <c r="O12" s="9">
        <v>21</v>
      </c>
      <c r="P12" s="9"/>
      <c r="Q12" s="10">
        <f t="shared" ref="Q12" si="13">IF(N11&lt;N12,1,0)+IF(O11&lt;O12,1,0)+IF(P11&lt;P12,1,0)</f>
        <v>2</v>
      </c>
      <c r="R12" s="11">
        <f t="shared" ref="R12" si="14">IF(Q11&lt;Q12,1,0)</f>
        <v>1</v>
      </c>
      <c r="S12" s="9">
        <v>21</v>
      </c>
      <c r="T12" s="9">
        <v>21</v>
      </c>
      <c r="U12" s="9"/>
      <c r="V12" s="10">
        <f t="shared" ref="V12" si="15">IF(S11&lt;S12,1,0)+IF(T11&lt;T12,1,0)+IF(U11&lt;U12,1,0)</f>
        <v>2</v>
      </c>
      <c r="W12" s="11">
        <f t="shared" ref="W12" si="16">IF(V11&lt;V12,1,0)</f>
        <v>1</v>
      </c>
      <c r="X12" s="1">
        <f>H12+M12+R12+W12</f>
        <v>4</v>
      </c>
      <c r="Y12" s="1">
        <f>G12+L12+Q12+V12</f>
        <v>8</v>
      </c>
      <c r="Z12" s="1">
        <f>SUM(D12:F12,I12:K12,N12:P12,S12:U12)</f>
        <v>168</v>
      </c>
      <c r="AA12" s="10">
        <f>IF(OR(X12&gt;X11,AND(X11=X12,Y12&gt;Y11),AND(X11=X12,Y11=Y12,Z12&gt;Z11)),1,0)</f>
        <v>1</v>
      </c>
      <c r="AC12" s="12">
        <f>Z12+Y12*1000+X12*100000+AA12*10000000+INDEX('Ronde 1'!$AC$6:$AC$95,MATCH(B12,'Ronde 1'!$B$6:$B$62,0),1)</f>
        <v>20714332</v>
      </c>
      <c r="AD12" s="1">
        <f t="shared" si="12"/>
        <v>4</v>
      </c>
    </row>
    <row r="13" spans="1:30">
      <c r="AC13" s="12"/>
    </row>
    <row r="14" spans="1:30">
      <c r="D14" s="25" t="s">
        <v>50</v>
      </c>
      <c r="E14" s="25"/>
      <c r="F14" s="25"/>
      <c r="G14" s="25"/>
      <c r="H14" s="25"/>
      <c r="I14" s="26" t="s">
        <v>51</v>
      </c>
      <c r="J14" s="23"/>
      <c r="K14" s="23"/>
      <c r="L14" s="23"/>
      <c r="M14" s="27"/>
      <c r="N14" s="26" t="s">
        <v>52</v>
      </c>
      <c r="O14" s="23"/>
      <c r="P14" s="23"/>
      <c r="Q14" s="23"/>
      <c r="R14" s="27"/>
      <c r="S14" s="23" t="s">
        <v>53</v>
      </c>
      <c r="T14" s="23"/>
      <c r="U14" s="23"/>
      <c r="V14" s="23"/>
      <c r="W14" s="27"/>
      <c r="X14" s="26" t="s">
        <v>54</v>
      </c>
      <c r="Y14" s="23"/>
      <c r="Z14" s="23"/>
      <c r="AA14" s="23" t="s">
        <v>58</v>
      </c>
      <c r="AC14" s="12"/>
    </row>
    <row r="15" spans="1:30">
      <c r="D15" s="4">
        <v>1</v>
      </c>
      <c r="E15" s="4">
        <v>2</v>
      </c>
      <c r="F15" s="4">
        <v>3</v>
      </c>
      <c r="G15" s="4" t="s">
        <v>55</v>
      </c>
      <c r="H15" s="4" t="s">
        <v>56</v>
      </c>
      <c r="I15" s="5">
        <v>1</v>
      </c>
      <c r="J15" s="4">
        <v>2</v>
      </c>
      <c r="K15" s="4">
        <v>3</v>
      </c>
      <c r="L15" s="4" t="s">
        <v>55</v>
      </c>
      <c r="M15" s="6" t="s">
        <v>56</v>
      </c>
      <c r="N15" s="5">
        <v>1</v>
      </c>
      <c r="O15" s="4">
        <v>2</v>
      </c>
      <c r="P15" s="4">
        <v>3</v>
      </c>
      <c r="Q15" s="4" t="s">
        <v>55</v>
      </c>
      <c r="R15" s="6" t="s">
        <v>56</v>
      </c>
      <c r="S15" s="4">
        <v>1</v>
      </c>
      <c r="T15" s="4">
        <v>2</v>
      </c>
      <c r="U15" s="4">
        <v>3</v>
      </c>
      <c r="V15" s="4" t="s">
        <v>55</v>
      </c>
      <c r="W15" s="6" t="s">
        <v>56</v>
      </c>
      <c r="X15" s="4" t="s">
        <v>56</v>
      </c>
      <c r="Y15" s="4" t="s">
        <v>55</v>
      </c>
      <c r="Z15" s="4" t="s">
        <v>57</v>
      </c>
      <c r="AA15" s="24"/>
      <c r="AC15" s="12"/>
    </row>
    <row r="16" spans="1:30">
      <c r="A16" s="28">
        <f>A11+1</f>
        <v>15</v>
      </c>
      <c r="B16" s="7" t="s">
        <v>71</v>
      </c>
      <c r="C16" s="1" t="str">
        <f>B17</f>
        <v>APB</v>
      </c>
      <c r="D16" s="7">
        <v>21</v>
      </c>
      <c r="E16" s="7">
        <v>21</v>
      </c>
      <c r="F16" s="7"/>
      <c r="G16" s="1">
        <f>IF(D16&gt;D17,1,0)+IF(E16&gt;E17,1,0)+IF(F16&gt;F17,1,0)</f>
        <v>2</v>
      </c>
      <c r="H16" s="1">
        <f>IF(G16&gt;G17,1,0)</f>
        <v>1</v>
      </c>
      <c r="I16" s="8">
        <v>21</v>
      </c>
      <c r="J16" s="9">
        <v>21</v>
      </c>
      <c r="K16" s="9"/>
      <c r="L16" s="10">
        <f>IF(I16&gt;I17,1,0)+IF(J16&gt;J17,1,0)+IF(K16&gt;K17,1,0)</f>
        <v>2</v>
      </c>
      <c r="M16" s="11">
        <f>IF(L16&gt;L17,1,0)</f>
        <v>1</v>
      </c>
      <c r="N16" s="8">
        <v>14</v>
      </c>
      <c r="O16" s="9">
        <v>21</v>
      </c>
      <c r="P16" s="9">
        <v>21</v>
      </c>
      <c r="Q16" s="10">
        <f t="shared" ref="Q16" si="17">IF(N16&gt;N17,1,0)+IF(O16&gt;O17,1,0)+IF(P16&gt;P17,1,0)</f>
        <v>2</v>
      </c>
      <c r="R16" s="11">
        <f t="shared" ref="R16" si="18">IF(Q16&gt;Q17,1,0)</f>
        <v>1</v>
      </c>
      <c r="S16" s="9">
        <v>21</v>
      </c>
      <c r="T16" s="9">
        <v>21</v>
      </c>
      <c r="U16" s="9"/>
      <c r="V16" s="10">
        <f t="shared" ref="V16" si="19">IF(S16&gt;S17,1,0)+IF(T16&gt;T17,1,0)+IF(U16&gt;U17,1,0)</f>
        <v>2</v>
      </c>
      <c r="W16" s="11">
        <f t="shared" ref="W16" si="20">IF(V16&gt;V17,1,0)</f>
        <v>1</v>
      </c>
      <c r="X16" s="1">
        <f>H16+M16+R16+W16</f>
        <v>4</v>
      </c>
      <c r="Y16" s="1">
        <f>G16+L16+Q16+V16</f>
        <v>8</v>
      </c>
      <c r="Z16" s="1">
        <f>SUM(D16:F16,I16:K16,N16:P16,S16:U16)</f>
        <v>182</v>
      </c>
      <c r="AA16" s="10">
        <f>IF(OR(X16&gt;X17,AND(X16=X17,Y16&gt;Y17),AND(X16=X17,Y16=Y17,Z16&gt;Z17)),1,0)</f>
        <v>1</v>
      </c>
      <c r="AC16" s="12">
        <f>Z16+Y16*1000+X16*100000+AA16*10000000+INDEX('Ronde 1'!$AC$6:$AC$95,MATCH(B16,'Ronde 1'!$B$6:$B$62,0),1)</f>
        <v>20715381</v>
      </c>
      <c r="AD16" s="1">
        <f t="shared" ref="AD16:AD17" si="21">RANK(AC16,$AC$6:$AC$62)</f>
        <v>2</v>
      </c>
    </row>
    <row r="17" spans="1:30">
      <c r="A17" s="29"/>
      <c r="B17" s="7" t="s">
        <v>6</v>
      </c>
      <c r="C17" s="1" t="str">
        <f>B16</f>
        <v>BCA 2</v>
      </c>
      <c r="D17" s="7">
        <v>14</v>
      </c>
      <c r="E17" s="7">
        <v>18</v>
      </c>
      <c r="F17" s="7"/>
      <c r="G17" s="1">
        <f>IF(D16&lt;D17,1,0)+IF(E16&lt;E17,1,0)+IF(F16&lt;F17,1,0)</f>
        <v>0</v>
      </c>
      <c r="H17" s="1">
        <f>IF(G16&lt;G17,1,0)</f>
        <v>0</v>
      </c>
      <c r="I17" s="8">
        <v>13</v>
      </c>
      <c r="J17" s="9">
        <v>18</v>
      </c>
      <c r="K17" s="9"/>
      <c r="L17" s="10">
        <f>IF(I16&lt;I17,1,0)+IF(J16&lt;J17,1,0)+IF(K16&lt;K17,1,0)</f>
        <v>0</v>
      </c>
      <c r="M17" s="11">
        <f>IF(L16&lt;L17,1,0)</f>
        <v>0</v>
      </c>
      <c r="N17" s="8">
        <v>21</v>
      </c>
      <c r="O17" s="9">
        <v>15</v>
      </c>
      <c r="P17" s="9">
        <v>17</v>
      </c>
      <c r="Q17" s="10">
        <f t="shared" ref="Q17" si="22">IF(N16&lt;N17,1,0)+IF(O16&lt;O17,1,0)+IF(P16&lt;P17,1,0)</f>
        <v>1</v>
      </c>
      <c r="R17" s="11">
        <f t="shared" ref="R17" si="23">IF(Q16&lt;Q17,1,0)</f>
        <v>0</v>
      </c>
      <c r="S17" s="9">
        <v>7</v>
      </c>
      <c r="T17" s="9">
        <v>11</v>
      </c>
      <c r="U17" s="9"/>
      <c r="V17" s="10">
        <f t="shared" ref="V17" si="24">IF(S16&lt;S17,1,0)+IF(T16&lt;T17,1,0)+IF(U16&lt;U17,1,0)</f>
        <v>0</v>
      </c>
      <c r="W17" s="11">
        <f t="shared" ref="W17" si="25">IF(V16&lt;V17,1,0)</f>
        <v>0</v>
      </c>
      <c r="X17" s="1">
        <f>H17+M17+R17+W17</f>
        <v>0</v>
      </c>
      <c r="Y17" s="1">
        <f>G17+L17+Q17+V17</f>
        <v>1</v>
      </c>
      <c r="Z17" s="1">
        <f>SUM(D17:F17,I17:K17,N17:P17,S17:U17)</f>
        <v>134</v>
      </c>
      <c r="AA17" s="10">
        <f>IF(OR(X17&gt;X16,AND(X16=X17,Y17&gt;Y16),AND(X16=X17,Y16=Y17,Z17&gt;Z16)),1,0)</f>
        <v>0</v>
      </c>
      <c r="AC17" s="12">
        <f>Z17+Y17*1000+X17*100000+AA17*10000000+INDEX('Ronde 1'!$AC$6:$AC$95,MATCH(B17,'Ronde 1'!$B$6:$B$62,0),1)</f>
        <v>10206293</v>
      </c>
      <c r="AD17" s="1">
        <f t="shared" si="21"/>
        <v>17</v>
      </c>
    </row>
    <row r="18" spans="1:30">
      <c r="AC18" s="12"/>
    </row>
    <row r="19" spans="1:30">
      <c r="D19" s="25" t="s">
        <v>50</v>
      </c>
      <c r="E19" s="25"/>
      <c r="F19" s="25"/>
      <c r="G19" s="25"/>
      <c r="H19" s="25"/>
      <c r="I19" s="26" t="s">
        <v>51</v>
      </c>
      <c r="J19" s="23"/>
      <c r="K19" s="23"/>
      <c r="L19" s="23"/>
      <c r="M19" s="27"/>
      <c r="N19" s="26" t="s">
        <v>52</v>
      </c>
      <c r="O19" s="23"/>
      <c r="P19" s="23"/>
      <c r="Q19" s="23"/>
      <c r="R19" s="27"/>
      <c r="S19" s="23" t="s">
        <v>53</v>
      </c>
      <c r="T19" s="23"/>
      <c r="U19" s="23"/>
      <c r="V19" s="23"/>
      <c r="W19" s="27"/>
      <c r="X19" s="26" t="s">
        <v>54</v>
      </c>
      <c r="Y19" s="23"/>
      <c r="Z19" s="23"/>
      <c r="AA19" s="23" t="s">
        <v>58</v>
      </c>
      <c r="AC19" s="12"/>
    </row>
    <row r="20" spans="1:30">
      <c r="D20" s="4">
        <v>1</v>
      </c>
      <c r="E20" s="4">
        <v>2</v>
      </c>
      <c r="F20" s="4">
        <v>3</v>
      </c>
      <c r="G20" s="4" t="s">
        <v>55</v>
      </c>
      <c r="H20" s="4" t="s">
        <v>56</v>
      </c>
      <c r="I20" s="5">
        <v>1</v>
      </c>
      <c r="J20" s="4">
        <v>2</v>
      </c>
      <c r="K20" s="4">
        <v>3</v>
      </c>
      <c r="L20" s="4" t="s">
        <v>55</v>
      </c>
      <c r="M20" s="6" t="s">
        <v>56</v>
      </c>
      <c r="N20" s="5">
        <v>1</v>
      </c>
      <c r="O20" s="4">
        <v>2</v>
      </c>
      <c r="P20" s="4">
        <v>3</v>
      </c>
      <c r="Q20" s="4" t="s">
        <v>55</v>
      </c>
      <c r="R20" s="6" t="s">
        <v>56</v>
      </c>
      <c r="S20" s="4">
        <v>1</v>
      </c>
      <c r="T20" s="4">
        <v>2</v>
      </c>
      <c r="U20" s="4">
        <v>3</v>
      </c>
      <c r="V20" s="4" t="s">
        <v>55</v>
      </c>
      <c r="W20" s="6" t="s">
        <v>56</v>
      </c>
      <c r="X20" s="4" t="s">
        <v>56</v>
      </c>
      <c r="Y20" s="4" t="s">
        <v>55</v>
      </c>
      <c r="Z20" s="4" t="s">
        <v>57</v>
      </c>
      <c r="AA20" s="24"/>
      <c r="AC20" s="12"/>
    </row>
    <row r="21" spans="1:30">
      <c r="A21" s="28">
        <f>A16+1</f>
        <v>16</v>
      </c>
      <c r="B21" s="7" t="s">
        <v>25</v>
      </c>
      <c r="C21" s="1" t="str">
        <f>B22</f>
        <v>AVT 1</v>
      </c>
      <c r="D21" s="7">
        <v>21</v>
      </c>
      <c r="E21" s="7">
        <v>16</v>
      </c>
      <c r="F21" s="7">
        <v>14</v>
      </c>
      <c r="G21" s="1">
        <f>IF(D21&gt;D22,1,0)+IF(E21&gt;E22,1,0)+IF(F21&gt;F22,1,0)</f>
        <v>1</v>
      </c>
      <c r="H21" s="1">
        <f>IF(G21&gt;G22,1,0)</f>
        <v>0</v>
      </c>
      <c r="I21" s="8">
        <v>11</v>
      </c>
      <c r="J21" s="9">
        <v>7</v>
      </c>
      <c r="K21" s="9"/>
      <c r="L21" s="10">
        <f>IF(I21&gt;I22,1,0)+IF(J21&gt;J22,1,0)+IF(K21&gt;K22,1,0)</f>
        <v>0</v>
      </c>
      <c r="M21" s="11">
        <f>IF(L21&gt;L22,1,0)</f>
        <v>0</v>
      </c>
      <c r="N21" s="8">
        <v>18</v>
      </c>
      <c r="O21" s="9">
        <v>21</v>
      </c>
      <c r="P21" s="9">
        <v>18</v>
      </c>
      <c r="Q21" s="10">
        <f t="shared" ref="Q21" si="26">IF(N21&gt;N22,1,0)+IF(O21&gt;O22,1,0)+IF(P21&gt;P22,1,0)</f>
        <v>1</v>
      </c>
      <c r="R21" s="11">
        <f t="shared" ref="R21" si="27">IF(Q21&gt;Q22,1,0)</f>
        <v>0</v>
      </c>
      <c r="S21" s="9">
        <v>21</v>
      </c>
      <c r="T21" s="9">
        <v>22</v>
      </c>
      <c r="U21" s="9">
        <v>21</v>
      </c>
      <c r="V21" s="10">
        <f t="shared" ref="V21" si="28">IF(S21&gt;S22,1,0)+IF(T21&gt;T22,1,0)+IF(U21&gt;U22,1,0)</f>
        <v>2</v>
      </c>
      <c r="W21" s="11">
        <f t="shared" ref="W21" si="29">IF(V21&gt;V22,1,0)</f>
        <v>1</v>
      </c>
      <c r="X21" s="1">
        <f>H21+M21+R21+W21</f>
        <v>1</v>
      </c>
      <c r="Y21" s="1">
        <f>G21+L21+Q21+V21</f>
        <v>4</v>
      </c>
      <c r="Z21" s="1">
        <f>SUM(D21:F21,I21:K21,N21:P21,S21:U21)</f>
        <v>190</v>
      </c>
      <c r="AA21" s="10">
        <f>IF(OR(X21&gt;X22,AND(X21=X22,Y21&gt;Y22),AND(X21=X22,Y21=Y22,Z21&gt;Z22)),1,0)</f>
        <v>0</v>
      </c>
      <c r="AC21" s="12">
        <f>Z21+Y21*1000+X21*100000+AA21*10000000+INDEX('Ronde 1'!$AC$6:$AC$95,MATCH(B21,'Ronde 1'!$B$6:$B$62,0),1)</f>
        <v>10512379</v>
      </c>
      <c r="AD21" s="1">
        <f t="shared" ref="AD21:AD22" si="30">RANK(AC21,$AC$6:$AC$62)</f>
        <v>7</v>
      </c>
    </row>
    <row r="22" spans="1:30">
      <c r="A22" s="29"/>
      <c r="B22" s="7" t="s">
        <v>43</v>
      </c>
      <c r="C22" s="1" t="str">
        <f>B21</f>
        <v>BCE</v>
      </c>
      <c r="D22" s="7">
        <v>13</v>
      </c>
      <c r="E22" s="7">
        <v>21</v>
      </c>
      <c r="F22" s="7">
        <v>21</v>
      </c>
      <c r="G22" s="1">
        <f>IF(D21&lt;D22,1,0)+IF(E21&lt;E22,1,0)+IF(F21&lt;F22,1,0)</f>
        <v>2</v>
      </c>
      <c r="H22" s="1">
        <f>IF(G21&lt;G22,1,0)</f>
        <v>1</v>
      </c>
      <c r="I22" s="8">
        <v>21</v>
      </c>
      <c r="J22" s="9">
        <v>21</v>
      </c>
      <c r="K22" s="9"/>
      <c r="L22" s="10">
        <f>IF(I21&lt;I22,1,0)+IF(J21&lt;J22,1,0)+IF(K21&lt;K22,1,0)</f>
        <v>2</v>
      </c>
      <c r="M22" s="11">
        <f>IF(L21&lt;L22,1,0)</f>
        <v>1</v>
      </c>
      <c r="N22" s="8">
        <v>21</v>
      </c>
      <c r="O22" s="9">
        <v>17</v>
      </c>
      <c r="P22" s="9">
        <v>21</v>
      </c>
      <c r="Q22" s="10">
        <f t="shared" ref="Q22" si="31">IF(N21&lt;N22,1,0)+IF(O21&lt;O22,1,0)+IF(P21&lt;P22,1,0)</f>
        <v>2</v>
      </c>
      <c r="R22" s="11">
        <f t="shared" ref="R22" si="32">IF(Q21&lt;Q22,1,0)</f>
        <v>1</v>
      </c>
      <c r="S22" s="9">
        <v>14</v>
      </c>
      <c r="T22" s="9">
        <v>24</v>
      </c>
      <c r="U22" s="9">
        <v>9</v>
      </c>
      <c r="V22" s="10">
        <f t="shared" ref="V22" si="33">IF(S21&lt;S22,1,0)+IF(T21&lt;T22,1,0)+IF(U21&lt;U22,1,0)</f>
        <v>1</v>
      </c>
      <c r="W22" s="11">
        <f t="shared" ref="W22" si="34">IF(V21&lt;V22,1,0)</f>
        <v>0</v>
      </c>
      <c r="X22" s="1">
        <f>H22+M22+R22+W22</f>
        <v>3</v>
      </c>
      <c r="Y22" s="1">
        <f>G22+L22+Q22+V22</f>
        <v>7</v>
      </c>
      <c r="Z22" s="1">
        <f>SUM(D22:F22,I22:K22,N22:P22,S22:U22)</f>
        <v>203</v>
      </c>
      <c r="AA22" s="10">
        <f>IF(OR(X22&gt;X21,AND(X21=X22,Y22&gt;Y21),AND(X21=X22,Y21=Y22,Z22&gt;Z21)),1,0)</f>
        <v>1</v>
      </c>
      <c r="AC22" s="12">
        <f>Z22+Y22*1000+X22*100000+AA22*10000000+INDEX('Ronde 1'!$AC$6:$AC$95,MATCH(B22,'Ronde 1'!$B$6:$B$62,0),1)</f>
        <v>20614408</v>
      </c>
      <c r="AD22" s="1">
        <f t="shared" si="30"/>
        <v>5</v>
      </c>
    </row>
    <row r="23" spans="1:30">
      <c r="AC23" s="12"/>
    </row>
    <row r="24" spans="1:30">
      <c r="D24" s="25" t="s">
        <v>50</v>
      </c>
      <c r="E24" s="25"/>
      <c r="F24" s="25"/>
      <c r="G24" s="25"/>
      <c r="H24" s="25"/>
      <c r="I24" s="26" t="s">
        <v>51</v>
      </c>
      <c r="J24" s="23"/>
      <c r="K24" s="23"/>
      <c r="L24" s="23"/>
      <c r="M24" s="27"/>
      <c r="N24" s="26" t="s">
        <v>52</v>
      </c>
      <c r="O24" s="23"/>
      <c r="P24" s="23"/>
      <c r="Q24" s="23"/>
      <c r="R24" s="27"/>
      <c r="S24" s="23" t="s">
        <v>53</v>
      </c>
      <c r="T24" s="23"/>
      <c r="U24" s="23"/>
      <c r="V24" s="23"/>
      <c r="W24" s="27"/>
      <c r="X24" s="26" t="s">
        <v>54</v>
      </c>
      <c r="Y24" s="23"/>
      <c r="Z24" s="23"/>
      <c r="AA24" s="23" t="s">
        <v>58</v>
      </c>
      <c r="AC24" s="12"/>
    </row>
    <row r="25" spans="1:30">
      <c r="D25" s="4">
        <v>1</v>
      </c>
      <c r="E25" s="4">
        <v>2</v>
      </c>
      <c r="F25" s="4">
        <v>3</v>
      </c>
      <c r="G25" s="4" t="s">
        <v>55</v>
      </c>
      <c r="H25" s="4" t="s">
        <v>56</v>
      </c>
      <c r="I25" s="5">
        <v>1</v>
      </c>
      <c r="J25" s="4">
        <v>2</v>
      </c>
      <c r="K25" s="4">
        <v>3</v>
      </c>
      <c r="L25" s="4" t="s">
        <v>55</v>
      </c>
      <c r="M25" s="6" t="s">
        <v>56</v>
      </c>
      <c r="N25" s="5">
        <v>1</v>
      </c>
      <c r="O25" s="4">
        <v>2</v>
      </c>
      <c r="P25" s="4">
        <v>3</v>
      </c>
      <c r="Q25" s="4" t="s">
        <v>55</v>
      </c>
      <c r="R25" s="6" t="s">
        <v>56</v>
      </c>
      <c r="S25" s="4">
        <v>1</v>
      </c>
      <c r="T25" s="4">
        <v>2</v>
      </c>
      <c r="U25" s="4">
        <v>3</v>
      </c>
      <c r="V25" s="4" t="s">
        <v>55</v>
      </c>
      <c r="W25" s="6" t="s">
        <v>56</v>
      </c>
      <c r="X25" s="4" t="s">
        <v>56</v>
      </c>
      <c r="Y25" s="4" t="s">
        <v>55</v>
      </c>
      <c r="Z25" s="4" t="s">
        <v>57</v>
      </c>
      <c r="AA25" s="24"/>
      <c r="AC25" s="12"/>
    </row>
    <row r="26" spans="1:30">
      <c r="A26" s="28">
        <f>A21+1</f>
        <v>17</v>
      </c>
      <c r="B26" s="7" t="s">
        <v>73</v>
      </c>
      <c r="C26" s="1" t="str">
        <f>B27</f>
        <v>EBC 1</v>
      </c>
      <c r="D26" s="7">
        <v>17</v>
      </c>
      <c r="E26" s="7">
        <v>19</v>
      </c>
      <c r="F26" s="7"/>
      <c r="G26" s="1">
        <f>IF(D26&gt;D27,1,0)+IF(E26&gt;E27,1,0)+IF(F26&gt;F27,1,0)</f>
        <v>0</v>
      </c>
      <c r="H26" s="1">
        <f>IF(G26&gt;G27,1,0)</f>
        <v>0</v>
      </c>
      <c r="I26" s="8">
        <v>10</v>
      </c>
      <c r="J26" s="9">
        <v>7</v>
      </c>
      <c r="K26" s="9"/>
      <c r="L26" s="10">
        <f>IF(I26&gt;I27,1,0)+IF(J26&gt;J27,1,0)+IF(K26&gt;K27,1,0)</f>
        <v>0</v>
      </c>
      <c r="M26" s="11">
        <f>IF(L26&gt;L27,1,0)</f>
        <v>0</v>
      </c>
      <c r="N26" s="8">
        <v>12</v>
      </c>
      <c r="O26" s="9">
        <v>10</v>
      </c>
      <c r="P26" s="9"/>
      <c r="Q26" s="10">
        <f t="shared" ref="Q26" si="35">IF(N26&gt;N27,1,0)+IF(O26&gt;O27,1,0)+IF(P26&gt;P27,1,0)</f>
        <v>0</v>
      </c>
      <c r="R26" s="11">
        <f t="shared" ref="R26" si="36">IF(Q26&gt;Q27,1,0)</f>
        <v>0</v>
      </c>
      <c r="S26" s="9">
        <v>21</v>
      </c>
      <c r="T26" s="9">
        <v>21</v>
      </c>
      <c r="U26" s="9">
        <v>9</v>
      </c>
      <c r="V26" s="10">
        <f t="shared" ref="V26" si="37">IF(S26&gt;S27,1,0)+IF(T26&gt;T27,1,0)+IF(U26&gt;U27,1,0)</f>
        <v>1</v>
      </c>
      <c r="W26" s="11">
        <f t="shared" ref="W26" si="38">IF(V26&gt;V27,1,0)</f>
        <v>0</v>
      </c>
      <c r="X26" s="1">
        <f>H26+M26+R26+W26</f>
        <v>0</v>
      </c>
      <c r="Y26" s="1">
        <f>G26+L26+Q26+V26</f>
        <v>1</v>
      </c>
      <c r="Z26" s="1">
        <f>SUM(D26:F26,I26:K26,N26:P26,S26:U26)</f>
        <v>126</v>
      </c>
      <c r="AA26" s="10">
        <f>IF(OR(X26&gt;X27,AND(X26=X27,Y26&gt;Y27),AND(X26=X27,Y26=Y27,Z26&gt;Z27)),1,0)</f>
        <v>0</v>
      </c>
      <c r="AC26" s="12">
        <f>Z26+Y26*1000+X26*100000+AA26*10000000+INDEX('Ronde 1'!$AC$6:$AC$95,MATCH(B26,'Ronde 1'!$B$6:$B$62,0),1)</f>
        <v>10307289</v>
      </c>
      <c r="AD26" s="1">
        <f t="shared" ref="AD26:AD27" si="39">RANK(AC26,$AC$6:$AC$62)</f>
        <v>16</v>
      </c>
    </row>
    <row r="27" spans="1:30">
      <c r="A27" s="29"/>
      <c r="B27" s="7" t="s">
        <v>31</v>
      </c>
      <c r="C27" s="1" t="str">
        <f>B26</f>
        <v>ASSG 2</v>
      </c>
      <c r="D27" s="7">
        <v>21</v>
      </c>
      <c r="E27" s="7">
        <v>21</v>
      </c>
      <c r="F27" s="7"/>
      <c r="G27" s="1">
        <f>IF(D26&lt;D27,1,0)+IF(E26&lt;E27,1,0)+IF(F26&lt;F27,1,0)</f>
        <v>2</v>
      </c>
      <c r="H27" s="1">
        <f>IF(G26&lt;G27,1,0)</f>
        <v>1</v>
      </c>
      <c r="I27" s="8">
        <v>21</v>
      </c>
      <c r="J27" s="9">
        <v>21</v>
      </c>
      <c r="K27" s="9"/>
      <c r="L27" s="10">
        <f>IF(I26&lt;I27,1,0)+IF(J26&lt;J27,1,0)+IF(K26&lt;K27,1,0)</f>
        <v>2</v>
      </c>
      <c r="M27" s="11">
        <f>IF(L26&lt;L27,1,0)</f>
        <v>1</v>
      </c>
      <c r="N27" s="8">
        <v>21</v>
      </c>
      <c r="O27" s="9">
        <v>21</v>
      </c>
      <c r="P27" s="9"/>
      <c r="Q27" s="10">
        <f t="shared" ref="Q27" si="40">IF(N26&lt;N27,1,0)+IF(O26&lt;O27,1,0)+IF(P26&lt;P27,1,0)</f>
        <v>2</v>
      </c>
      <c r="R27" s="11">
        <f t="shared" ref="R27" si="41">IF(Q26&lt;Q27,1,0)</f>
        <v>1</v>
      </c>
      <c r="S27" s="9">
        <v>18</v>
      </c>
      <c r="T27" s="9">
        <v>23</v>
      </c>
      <c r="U27" s="9">
        <v>21</v>
      </c>
      <c r="V27" s="10">
        <f t="shared" ref="V27" si="42">IF(S26&lt;S27,1,0)+IF(T26&lt;T27,1,0)+IF(U26&lt;U27,1,0)</f>
        <v>2</v>
      </c>
      <c r="W27" s="11">
        <f t="shared" ref="W27" si="43">IF(V26&lt;V27,1,0)</f>
        <v>1</v>
      </c>
      <c r="X27" s="1">
        <f>H27+M27+R27+W27</f>
        <v>4</v>
      </c>
      <c r="Y27" s="1">
        <f>G27+L27+Q27+V27</f>
        <v>8</v>
      </c>
      <c r="Z27" s="1">
        <f>SUM(D27:F27,I27:K27,N27:P27,S27:U27)</f>
        <v>188</v>
      </c>
      <c r="AA27" s="10">
        <f>IF(OR(X27&gt;X26,AND(X26=X27,Y27&gt;Y26),AND(X26=X27,Y26=Y27,Z27&gt;Z26)),1,0)</f>
        <v>1</v>
      </c>
      <c r="AC27" s="12">
        <f>Z27+Y27*1000+X27*100000+AA27*10000000+INDEX('Ronde 1'!$AC$6:$AC$95,MATCH(B27,'Ronde 1'!$B$6:$B$62,0),1)</f>
        <v>20816378</v>
      </c>
      <c r="AD27" s="1">
        <f t="shared" si="39"/>
        <v>1</v>
      </c>
    </row>
    <row r="28" spans="1:30">
      <c r="AC28" s="12"/>
    </row>
    <row r="29" spans="1:30">
      <c r="D29" s="25" t="s">
        <v>50</v>
      </c>
      <c r="E29" s="25"/>
      <c r="F29" s="25"/>
      <c r="G29" s="25"/>
      <c r="H29" s="25"/>
      <c r="I29" s="26" t="s">
        <v>51</v>
      </c>
      <c r="J29" s="23"/>
      <c r="K29" s="23"/>
      <c r="L29" s="23"/>
      <c r="M29" s="27"/>
      <c r="N29" s="26" t="s">
        <v>52</v>
      </c>
      <c r="O29" s="23"/>
      <c r="P29" s="23"/>
      <c r="Q29" s="23"/>
      <c r="R29" s="27"/>
      <c r="S29" s="23" t="s">
        <v>53</v>
      </c>
      <c r="T29" s="23"/>
      <c r="U29" s="23"/>
      <c r="V29" s="23"/>
      <c r="W29" s="27"/>
      <c r="X29" s="26" t="s">
        <v>54</v>
      </c>
      <c r="Y29" s="23"/>
      <c r="Z29" s="23"/>
      <c r="AA29" s="23" t="s">
        <v>58</v>
      </c>
      <c r="AC29" s="12"/>
    </row>
    <row r="30" spans="1:30">
      <c r="D30" s="4">
        <v>1</v>
      </c>
      <c r="E30" s="4">
        <v>2</v>
      </c>
      <c r="F30" s="4">
        <v>3</v>
      </c>
      <c r="G30" s="4" t="s">
        <v>55</v>
      </c>
      <c r="H30" s="4" t="s">
        <v>56</v>
      </c>
      <c r="I30" s="5">
        <v>1</v>
      </c>
      <c r="J30" s="4">
        <v>2</v>
      </c>
      <c r="K30" s="4">
        <v>3</v>
      </c>
      <c r="L30" s="4" t="s">
        <v>55</v>
      </c>
      <c r="M30" s="6" t="s">
        <v>56</v>
      </c>
      <c r="N30" s="5">
        <v>1</v>
      </c>
      <c r="O30" s="4">
        <v>2</v>
      </c>
      <c r="P30" s="4">
        <v>3</v>
      </c>
      <c r="Q30" s="4" t="s">
        <v>55</v>
      </c>
      <c r="R30" s="6" t="s">
        <v>56</v>
      </c>
      <c r="S30" s="4">
        <v>1</v>
      </c>
      <c r="T30" s="4">
        <v>2</v>
      </c>
      <c r="U30" s="4">
        <v>3</v>
      </c>
      <c r="V30" s="4" t="s">
        <v>55</v>
      </c>
      <c r="W30" s="6" t="s">
        <v>56</v>
      </c>
      <c r="X30" s="4" t="s">
        <v>56</v>
      </c>
      <c r="Y30" s="4" t="s">
        <v>55</v>
      </c>
      <c r="Z30" s="4" t="s">
        <v>57</v>
      </c>
      <c r="AA30" s="24"/>
      <c r="AC30" s="12"/>
    </row>
    <row r="31" spans="1:30">
      <c r="A31" s="28">
        <f>A26+1</f>
        <v>18</v>
      </c>
      <c r="B31" s="7" t="s">
        <v>39</v>
      </c>
      <c r="C31" s="1" t="str">
        <f>B32</f>
        <v>BCDG 1</v>
      </c>
      <c r="D31" s="7">
        <v>11</v>
      </c>
      <c r="E31" s="7">
        <v>19</v>
      </c>
      <c r="F31" s="7"/>
      <c r="G31" s="1">
        <f>IF(D31&gt;D32,1,0)+IF(E31&gt;E32,1,0)+IF(F31&gt;F32,1,0)</f>
        <v>0</v>
      </c>
      <c r="H31" s="1">
        <f>IF(G31&gt;G32,1,0)</f>
        <v>0</v>
      </c>
      <c r="I31" s="8">
        <v>21</v>
      </c>
      <c r="J31" s="9">
        <v>21</v>
      </c>
      <c r="K31" s="9"/>
      <c r="L31" s="10">
        <f>IF(I31&gt;I32,1,0)+IF(J31&gt;J32,1,0)+IF(K31&gt;K32,1,0)</f>
        <v>2</v>
      </c>
      <c r="M31" s="11">
        <f>IF(L31&gt;L32,1,0)</f>
        <v>1</v>
      </c>
      <c r="N31" s="8">
        <v>21</v>
      </c>
      <c r="O31" s="9">
        <v>21</v>
      </c>
      <c r="P31" s="9"/>
      <c r="Q31" s="10">
        <f t="shared" ref="Q31" si="44">IF(N31&gt;N32,1,0)+IF(O31&gt;O32,1,0)+IF(P31&gt;P32,1,0)</f>
        <v>2</v>
      </c>
      <c r="R31" s="11">
        <f t="shared" ref="R31" si="45">IF(Q31&gt;Q32,1,0)</f>
        <v>1</v>
      </c>
      <c r="S31" s="9">
        <v>15</v>
      </c>
      <c r="T31" s="9">
        <v>21</v>
      </c>
      <c r="U31" s="9">
        <v>15</v>
      </c>
      <c r="V31" s="10">
        <f t="shared" ref="V31" si="46">IF(S31&gt;S32,1,0)+IF(T31&gt;T32,1,0)+IF(U31&gt;U32,1,0)</f>
        <v>1</v>
      </c>
      <c r="W31" s="11">
        <f t="shared" ref="W31" si="47">IF(V31&gt;V32,1,0)</f>
        <v>0</v>
      </c>
      <c r="X31" s="1">
        <f>H31+M31+R31+W31</f>
        <v>2</v>
      </c>
      <c r="Y31" s="1">
        <f>G31+L31+Q31+V31</f>
        <v>5</v>
      </c>
      <c r="Z31" s="1">
        <f>SUM(D31:F31,I31:K31,N31:P31,S31:U31)</f>
        <v>165</v>
      </c>
      <c r="AA31" s="10">
        <f>IF(OR(X31&gt;X32,AND(X31=X32,Y31&gt;Y32),AND(X31=X32,Y31=Y32,Z31&gt;Z32)),1,0)</f>
        <v>1</v>
      </c>
      <c r="AC31" s="12">
        <f>Z31+Y31*1000+X31*100000+AA31*10000000+INDEX('Ronde 1'!$AC$6:$AC$95,MATCH(B31,'Ronde 1'!$B$6:$B$62,0),1)</f>
        <v>20410354</v>
      </c>
      <c r="AD31" s="1">
        <f t="shared" ref="AD31:AD32" si="48">RANK(AC31,$AC$6:$AC$62)</f>
        <v>6</v>
      </c>
    </row>
    <row r="32" spans="1:30">
      <c r="A32" s="29"/>
      <c r="B32" s="7" t="s">
        <v>37</v>
      </c>
      <c r="C32" s="1" t="str">
        <f>B31</f>
        <v>SH 1</v>
      </c>
      <c r="D32" s="7">
        <v>21</v>
      </c>
      <c r="E32" s="7">
        <v>21</v>
      </c>
      <c r="F32" s="7"/>
      <c r="G32" s="1">
        <f>IF(D31&lt;D32,1,0)+IF(E31&lt;E32,1,0)+IF(F31&lt;F32,1,0)</f>
        <v>2</v>
      </c>
      <c r="H32" s="1">
        <f>IF(G31&lt;G32,1,0)</f>
        <v>1</v>
      </c>
      <c r="I32" s="8">
        <v>5</v>
      </c>
      <c r="J32" s="9">
        <v>19</v>
      </c>
      <c r="K32" s="9"/>
      <c r="L32" s="10">
        <f>IF(I31&lt;I32,1,0)+IF(J31&lt;J32,1,0)+IF(K31&lt;K32,1,0)</f>
        <v>0</v>
      </c>
      <c r="M32" s="11">
        <f>IF(L31&lt;L32,1,0)</f>
        <v>0</v>
      </c>
      <c r="N32" s="8">
        <v>18</v>
      </c>
      <c r="O32" s="9">
        <v>14</v>
      </c>
      <c r="P32" s="9"/>
      <c r="Q32" s="10">
        <f t="shared" ref="Q32" si="49">IF(N31&lt;N32,1,0)+IF(O31&lt;O32,1,0)+IF(P31&lt;P32,1,0)</f>
        <v>0</v>
      </c>
      <c r="R32" s="11">
        <f t="shared" ref="R32" si="50">IF(Q31&lt;Q32,1,0)</f>
        <v>0</v>
      </c>
      <c r="S32" s="9">
        <v>21</v>
      </c>
      <c r="T32" s="9">
        <v>13</v>
      </c>
      <c r="U32" s="9">
        <v>21</v>
      </c>
      <c r="V32" s="10">
        <f t="shared" ref="V32" si="51">IF(S31&lt;S32,1,0)+IF(T31&lt;T32,1,0)+IF(U31&lt;U32,1,0)</f>
        <v>2</v>
      </c>
      <c r="W32" s="11">
        <f t="shared" ref="W32" si="52">IF(V31&lt;V32,1,0)</f>
        <v>1</v>
      </c>
      <c r="X32" s="1">
        <f>H32+M32+R32+W32</f>
        <v>2</v>
      </c>
      <c r="Y32" s="1">
        <f>G32+L32+Q32+V32</f>
        <v>4</v>
      </c>
      <c r="Z32" s="1">
        <f>SUM(D32:F32,I32:K32,N32:P32,S32:U32)</f>
        <v>153</v>
      </c>
      <c r="AA32" s="10">
        <f>IF(OR(X32&gt;X31,AND(X31=X32,Y32&gt;Y31),AND(X31=X32,Y31=Y32,Z32&gt;Z31)),1,0)</f>
        <v>0</v>
      </c>
      <c r="AC32" s="12">
        <f>Z32+Y32*1000+X32*100000+AA32*10000000+INDEX('Ronde 1'!$AC$6:$AC$95,MATCH(B32,'Ronde 1'!$B$6:$B$62,0),1)</f>
        <v>10510311</v>
      </c>
      <c r="AD32" s="1">
        <f t="shared" si="48"/>
        <v>9</v>
      </c>
    </row>
    <row r="33" spans="1:30">
      <c r="AC33" s="12"/>
    </row>
    <row r="34" spans="1:30">
      <c r="D34" s="25" t="s">
        <v>50</v>
      </c>
      <c r="E34" s="25"/>
      <c r="F34" s="25"/>
      <c r="G34" s="25"/>
      <c r="H34" s="25"/>
      <c r="I34" s="26" t="s">
        <v>51</v>
      </c>
      <c r="J34" s="23"/>
      <c r="K34" s="23"/>
      <c r="L34" s="23"/>
      <c r="M34" s="27"/>
      <c r="N34" s="26" t="s">
        <v>52</v>
      </c>
      <c r="O34" s="23"/>
      <c r="P34" s="23"/>
      <c r="Q34" s="23"/>
      <c r="R34" s="27"/>
      <c r="S34" s="23" t="s">
        <v>53</v>
      </c>
      <c r="T34" s="23"/>
      <c r="U34" s="23"/>
      <c r="V34" s="23"/>
      <c r="W34" s="27"/>
      <c r="X34" s="26" t="s">
        <v>54</v>
      </c>
      <c r="Y34" s="23"/>
      <c r="Z34" s="23"/>
      <c r="AA34" s="23" t="s">
        <v>58</v>
      </c>
      <c r="AC34" s="12"/>
    </row>
    <row r="35" spans="1:30">
      <c r="D35" s="4">
        <v>1</v>
      </c>
      <c r="E35" s="4">
        <v>2</v>
      </c>
      <c r="F35" s="4">
        <v>3</v>
      </c>
      <c r="G35" s="4" t="s">
        <v>55</v>
      </c>
      <c r="H35" s="4" t="s">
        <v>56</v>
      </c>
      <c r="I35" s="5">
        <v>1</v>
      </c>
      <c r="J35" s="4">
        <v>2</v>
      </c>
      <c r="K35" s="4">
        <v>3</v>
      </c>
      <c r="L35" s="4" t="s">
        <v>55</v>
      </c>
      <c r="M35" s="6" t="s">
        <v>56</v>
      </c>
      <c r="N35" s="5">
        <v>1</v>
      </c>
      <c r="O35" s="4">
        <v>2</v>
      </c>
      <c r="P35" s="4">
        <v>3</v>
      </c>
      <c r="Q35" s="4" t="s">
        <v>55</v>
      </c>
      <c r="R35" s="6" t="s">
        <v>56</v>
      </c>
      <c r="S35" s="4">
        <v>1</v>
      </c>
      <c r="T35" s="4">
        <v>2</v>
      </c>
      <c r="U35" s="4">
        <v>3</v>
      </c>
      <c r="V35" s="4" t="s">
        <v>55</v>
      </c>
      <c r="W35" s="6" t="s">
        <v>56</v>
      </c>
      <c r="X35" s="4" t="s">
        <v>56</v>
      </c>
      <c r="Y35" s="4" t="s">
        <v>55</v>
      </c>
      <c r="Z35" s="4" t="s">
        <v>57</v>
      </c>
      <c r="AA35" s="24"/>
      <c r="AC35" s="12"/>
    </row>
    <row r="36" spans="1:30">
      <c r="A36" s="28">
        <f>A31+1</f>
        <v>19</v>
      </c>
      <c r="B36" s="7" t="s">
        <v>38</v>
      </c>
      <c r="C36" s="1" t="str">
        <f>B37</f>
        <v>SH 2</v>
      </c>
      <c r="D36" s="7">
        <v>21</v>
      </c>
      <c r="E36" s="7">
        <v>17</v>
      </c>
      <c r="F36" s="7">
        <v>21</v>
      </c>
      <c r="G36" s="1">
        <f>IF(D36&gt;D37,1,0)+IF(E36&gt;E37,1,0)+IF(F36&gt;F37,1,0)</f>
        <v>2</v>
      </c>
      <c r="H36" s="1">
        <f>IF(G36&gt;G37,1,0)</f>
        <v>1</v>
      </c>
      <c r="I36" s="8">
        <v>21</v>
      </c>
      <c r="J36" s="9">
        <v>21</v>
      </c>
      <c r="K36" s="9"/>
      <c r="L36" s="10">
        <f>IF(I36&gt;I37,1,0)+IF(J36&gt;J37,1,0)+IF(K36&gt;K37,1,0)</f>
        <v>2</v>
      </c>
      <c r="M36" s="11">
        <f>IF(L36&gt;L37,1,0)</f>
        <v>1</v>
      </c>
      <c r="N36" s="8">
        <v>18</v>
      </c>
      <c r="O36" s="9">
        <v>21</v>
      </c>
      <c r="P36" s="9">
        <v>21</v>
      </c>
      <c r="Q36" s="10">
        <f t="shared" ref="Q36" si="53">IF(N36&gt;N37,1,0)+IF(O36&gt;O37,1,0)+IF(P36&gt;P37,1,0)</f>
        <v>2</v>
      </c>
      <c r="R36" s="11">
        <f t="shared" ref="R36" si="54">IF(Q36&gt;Q37,1,0)</f>
        <v>1</v>
      </c>
      <c r="S36" s="9">
        <v>15</v>
      </c>
      <c r="T36" s="9">
        <v>21</v>
      </c>
      <c r="U36" s="9">
        <v>23</v>
      </c>
      <c r="V36" s="10">
        <f t="shared" ref="V36" si="55">IF(S36&gt;S37,1,0)+IF(T36&gt;T37,1,0)+IF(U36&gt;U37,1,0)</f>
        <v>1</v>
      </c>
      <c r="W36" s="11">
        <f t="shared" ref="W36" si="56">IF(V36&gt;V37,1,0)</f>
        <v>0</v>
      </c>
      <c r="X36" s="1">
        <f>H36+M36+R36+W36</f>
        <v>3</v>
      </c>
      <c r="Y36" s="1">
        <f>G36+L36+Q36+V36</f>
        <v>7</v>
      </c>
      <c r="Z36" s="1">
        <f>SUM(D36:F36,I36:K36,N36:P36,S36:U36)</f>
        <v>220</v>
      </c>
      <c r="AA36" s="10">
        <f>IF(OR(X36&gt;X37,AND(X36=X37,Y36&gt;Y37),AND(X36=X37,Y36=Y37,Z36&gt;Z37)),1,0)</f>
        <v>1</v>
      </c>
      <c r="AC36" s="12">
        <f>Z36+Y36*1000+X36*100000+AA36*10000000+INDEX('Ronde 1'!$AC$6:$AC$95,MATCH(B36,'Ronde 1'!$B$6:$B$62,0),1)</f>
        <v>10307308</v>
      </c>
      <c r="AD36" s="1">
        <f t="shared" ref="AD36:AD37" si="57">RANK(AC36,$AC$6:$AC$62)</f>
        <v>14</v>
      </c>
    </row>
    <row r="37" spans="1:30">
      <c r="A37" s="29"/>
      <c r="B37" s="7" t="s">
        <v>40</v>
      </c>
      <c r="C37" s="1" t="str">
        <f>B36</f>
        <v>BCDG 2</v>
      </c>
      <c r="D37" s="7">
        <v>15</v>
      </c>
      <c r="E37" s="7">
        <v>21</v>
      </c>
      <c r="F37" s="7">
        <v>16</v>
      </c>
      <c r="G37" s="1">
        <f>IF(D36&lt;D37,1,0)+IF(E36&lt;E37,1,0)+IF(F36&lt;F37,1,0)</f>
        <v>1</v>
      </c>
      <c r="H37" s="1">
        <f>IF(G36&lt;G37,1,0)</f>
        <v>0</v>
      </c>
      <c r="I37" s="8">
        <v>10</v>
      </c>
      <c r="J37" s="9">
        <v>13</v>
      </c>
      <c r="K37" s="9"/>
      <c r="L37" s="10">
        <f>IF(I36&lt;I37,1,0)+IF(J36&lt;J37,1,0)+IF(K36&lt;K37,1,0)</f>
        <v>0</v>
      </c>
      <c r="M37" s="11">
        <f>IF(L36&lt;L37,1,0)</f>
        <v>0</v>
      </c>
      <c r="N37" s="8">
        <v>21</v>
      </c>
      <c r="O37" s="9">
        <v>10</v>
      </c>
      <c r="P37" s="9">
        <v>13</v>
      </c>
      <c r="Q37" s="10">
        <f t="shared" ref="Q37" si="58">IF(N36&lt;N37,1,0)+IF(O36&lt;O37,1,0)+IF(P36&lt;P37,1,0)</f>
        <v>1</v>
      </c>
      <c r="R37" s="11">
        <f t="shared" ref="R37" si="59">IF(Q36&lt;Q37,1,0)</f>
        <v>0</v>
      </c>
      <c r="S37" s="9">
        <v>21</v>
      </c>
      <c r="T37" s="9">
        <v>13</v>
      </c>
      <c r="U37" s="9">
        <v>25</v>
      </c>
      <c r="V37" s="10">
        <f t="shared" ref="V37" si="60">IF(S36&lt;S37,1,0)+IF(T36&lt;T37,1,0)+IF(U36&lt;U37,1,0)</f>
        <v>2</v>
      </c>
      <c r="W37" s="11">
        <f t="shared" ref="W37" si="61">IF(V36&lt;V37,1,0)</f>
        <v>1</v>
      </c>
      <c r="X37" s="1">
        <f>H37+M37+R37+W37</f>
        <v>1</v>
      </c>
      <c r="Y37" s="1">
        <f>G37+L37+Q37+V37</f>
        <v>4</v>
      </c>
      <c r="Z37" s="1">
        <f>SUM(D37:F37,I37:K37,N37:P37,S37:U37)</f>
        <v>178</v>
      </c>
      <c r="AA37" s="10">
        <f>IF(OR(X37&gt;X36,AND(X36=X37,Y37&gt;Y36),AND(X36=X37,Y36=Y37,Z37&gt;Z36)),1,0)</f>
        <v>0</v>
      </c>
      <c r="AC37" s="12">
        <f>Z37+Y37*1000+X37*100000+AA37*10000000+INDEX('Ronde 1'!$AC$6:$AC$95,MATCH(B37,'Ronde 1'!$B$6:$B$62,0),1)</f>
        <v>206300</v>
      </c>
      <c r="AD37" s="1">
        <f t="shared" si="57"/>
        <v>21</v>
      </c>
    </row>
    <row r="38" spans="1:30">
      <c r="AC38" s="12"/>
    </row>
    <row r="39" spans="1:30">
      <c r="D39" s="25" t="s">
        <v>50</v>
      </c>
      <c r="E39" s="25"/>
      <c r="F39" s="25"/>
      <c r="G39" s="25"/>
      <c r="H39" s="25"/>
      <c r="I39" s="26" t="s">
        <v>51</v>
      </c>
      <c r="J39" s="23"/>
      <c r="K39" s="23"/>
      <c r="L39" s="23"/>
      <c r="M39" s="27"/>
      <c r="N39" s="26" t="s">
        <v>52</v>
      </c>
      <c r="O39" s="23"/>
      <c r="P39" s="23"/>
      <c r="Q39" s="23"/>
      <c r="R39" s="27"/>
      <c r="S39" s="23" t="s">
        <v>53</v>
      </c>
      <c r="T39" s="23"/>
      <c r="U39" s="23"/>
      <c r="V39" s="23"/>
      <c r="W39" s="27"/>
      <c r="X39" s="26" t="s">
        <v>54</v>
      </c>
      <c r="Y39" s="23"/>
      <c r="Z39" s="23"/>
      <c r="AA39" s="23" t="s">
        <v>58</v>
      </c>
      <c r="AC39" s="12"/>
    </row>
    <row r="40" spans="1:30">
      <c r="D40" s="4">
        <v>1</v>
      </c>
      <c r="E40" s="4">
        <v>2</v>
      </c>
      <c r="F40" s="4">
        <v>3</v>
      </c>
      <c r="G40" s="4" t="s">
        <v>55</v>
      </c>
      <c r="H40" s="4" t="s">
        <v>56</v>
      </c>
      <c r="I40" s="5">
        <v>1</v>
      </c>
      <c r="J40" s="4">
        <v>2</v>
      </c>
      <c r="K40" s="4">
        <v>3</v>
      </c>
      <c r="L40" s="4" t="s">
        <v>55</v>
      </c>
      <c r="M40" s="6" t="s">
        <v>56</v>
      </c>
      <c r="N40" s="5">
        <v>1</v>
      </c>
      <c r="O40" s="4">
        <v>2</v>
      </c>
      <c r="P40" s="4">
        <v>3</v>
      </c>
      <c r="Q40" s="4" t="s">
        <v>55</v>
      </c>
      <c r="R40" s="6" t="s">
        <v>56</v>
      </c>
      <c r="S40" s="4">
        <v>1</v>
      </c>
      <c r="T40" s="4">
        <v>2</v>
      </c>
      <c r="U40" s="4">
        <v>3</v>
      </c>
      <c r="V40" s="4" t="s">
        <v>55</v>
      </c>
      <c r="W40" s="6" t="s">
        <v>56</v>
      </c>
      <c r="X40" s="4" t="s">
        <v>56</v>
      </c>
      <c r="Y40" s="4" t="s">
        <v>55</v>
      </c>
      <c r="Z40" s="4" t="s">
        <v>57</v>
      </c>
      <c r="AA40" s="24"/>
      <c r="AC40" s="12"/>
    </row>
    <row r="41" spans="1:30">
      <c r="A41" s="28">
        <f>A36+1</f>
        <v>20</v>
      </c>
      <c r="B41" s="7" t="s">
        <v>27</v>
      </c>
      <c r="C41" s="1" t="str">
        <f>B42</f>
        <v>USOB 2</v>
      </c>
      <c r="D41" s="7">
        <v>21</v>
      </c>
      <c r="E41" s="7">
        <v>21</v>
      </c>
      <c r="F41" s="7"/>
      <c r="G41" s="1">
        <f>IF(D41&gt;D42,1,0)+IF(E41&gt;E42,1,0)+IF(F41&gt;F42,1,0)</f>
        <v>2</v>
      </c>
      <c r="H41" s="1">
        <f>IF(G41&gt;G42,1,0)</f>
        <v>1</v>
      </c>
      <c r="I41" s="8">
        <v>21</v>
      </c>
      <c r="J41" s="9">
        <v>21</v>
      </c>
      <c r="K41" s="9"/>
      <c r="L41" s="10">
        <f>IF(I41&gt;I42,1,0)+IF(J41&gt;J42,1,0)+IF(K41&gt;K42,1,0)</f>
        <v>2</v>
      </c>
      <c r="M41" s="11">
        <f>IF(L41&gt;L42,1,0)</f>
        <v>1</v>
      </c>
      <c r="N41" s="8">
        <v>21</v>
      </c>
      <c r="O41" s="9">
        <v>21</v>
      </c>
      <c r="P41" s="9"/>
      <c r="Q41" s="10">
        <f t="shared" ref="Q41" si="62">IF(N41&gt;N42,1,0)+IF(O41&gt;O42,1,0)+IF(P41&gt;P42,1,0)</f>
        <v>2</v>
      </c>
      <c r="R41" s="11">
        <f t="shared" ref="R41" si="63">IF(Q41&gt;Q42,1,0)</f>
        <v>1</v>
      </c>
      <c r="S41" s="9">
        <v>14</v>
      </c>
      <c r="T41" s="9">
        <v>19</v>
      </c>
      <c r="U41" s="9"/>
      <c r="V41" s="10">
        <f t="shared" ref="V41" si="64">IF(S41&gt;S42,1,0)+IF(T41&gt;T42,1,0)+IF(U41&gt;U42,1,0)</f>
        <v>0</v>
      </c>
      <c r="W41" s="11">
        <f t="shared" ref="W41" si="65">IF(V41&gt;V42,1,0)</f>
        <v>0</v>
      </c>
      <c r="X41" s="1">
        <f>H41+M41+R41+W41</f>
        <v>3</v>
      </c>
      <c r="Y41" s="1">
        <f>G41+L41+Q41+V41</f>
        <v>6</v>
      </c>
      <c r="Z41" s="1">
        <f>SUM(D41:F41,I41:K41,N41:P41,S41:U41)</f>
        <v>159</v>
      </c>
      <c r="AA41" s="10">
        <f>IF(OR(X41&gt;X42,AND(X41=X42,Y41&gt;Y42),AND(X41=X42,Y41=Y42,Z41&gt;Z42)),1,0)</f>
        <v>1</v>
      </c>
      <c r="AC41" s="12">
        <f>Z41+Y41*1000+X41*100000+AA41*10000000+INDEX('Ronde 1'!$AC$6:$AC$95,MATCH(B41,'Ronde 1'!$B$6:$B$62,0),1)</f>
        <v>10408301</v>
      </c>
      <c r="AD41" s="1">
        <f t="shared" ref="AD41:AD42" si="66">RANK(AC41,$AC$6:$AC$62)</f>
        <v>11</v>
      </c>
    </row>
    <row r="42" spans="1:30">
      <c r="A42" s="29"/>
      <c r="B42" s="7" t="s">
        <v>34</v>
      </c>
      <c r="C42" s="1" t="str">
        <f>B41</f>
        <v>USEE</v>
      </c>
      <c r="D42" s="7">
        <v>19</v>
      </c>
      <c r="E42" s="7">
        <v>19</v>
      </c>
      <c r="F42" s="7"/>
      <c r="G42" s="1">
        <f>IF(D41&lt;D42,1,0)+IF(E41&lt;E42,1,0)+IF(F41&lt;F42,1,0)</f>
        <v>0</v>
      </c>
      <c r="H42" s="1">
        <f>IF(G41&lt;G42,1,0)</f>
        <v>0</v>
      </c>
      <c r="I42" s="8">
        <v>14</v>
      </c>
      <c r="J42" s="9">
        <v>18</v>
      </c>
      <c r="K42" s="9"/>
      <c r="L42" s="10">
        <f>IF(I41&lt;I42,1,0)+IF(J41&lt;J42,1,0)+IF(K41&lt;K42,1,0)</f>
        <v>0</v>
      </c>
      <c r="M42" s="11">
        <f>IF(L41&lt;L42,1,0)</f>
        <v>0</v>
      </c>
      <c r="N42" s="8">
        <v>11</v>
      </c>
      <c r="O42" s="9">
        <v>16</v>
      </c>
      <c r="P42" s="9"/>
      <c r="Q42" s="10">
        <f t="shared" ref="Q42" si="67">IF(N41&lt;N42,1,0)+IF(O41&lt;O42,1,0)+IF(P41&lt;P42,1,0)</f>
        <v>0</v>
      </c>
      <c r="R42" s="11">
        <f t="shared" ref="R42" si="68">IF(Q41&lt;Q42,1,0)</f>
        <v>0</v>
      </c>
      <c r="S42" s="9">
        <v>21</v>
      </c>
      <c r="T42" s="9">
        <v>21</v>
      </c>
      <c r="U42" s="9"/>
      <c r="V42" s="10">
        <f t="shared" ref="V42" si="69">IF(S41&lt;S42,1,0)+IF(T41&lt;T42,1,0)+IF(U41&lt;U42,1,0)</f>
        <v>2</v>
      </c>
      <c r="W42" s="11">
        <f t="shared" ref="W42" si="70">IF(V41&lt;V42,1,0)</f>
        <v>1</v>
      </c>
      <c r="X42" s="1">
        <f>H42+M42+R42+W42</f>
        <v>1</v>
      </c>
      <c r="Y42" s="1">
        <f>G42+L42+Q42+V42</f>
        <v>2</v>
      </c>
      <c r="Z42" s="1">
        <f>SUM(D42:F42,I42:K42,N42:P42,S42:U42)</f>
        <v>139</v>
      </c>
      <c r="AA42" s="10">
        <f>IF(OR(X42&gt;X41,AND(X41=X42,Y42&gt;Y41),AND(X41=X42,Y41=Y42,Z42&gt;Z41)),1,0)</f>
        <v>0</v>
      </c>
      <c r="AC42" s="12">
        <f>Z42+Y42*1000+X42*100000+AA42*10000000+INDEX('Ronde 1'!$AC$6:$AC$95,MATCH(B42,'Ronde 1'!$B$6:$B$62,0),1)</f>
        <v>205313</v>
      </c>
      <c r="AD42" s="1">
        <f t="shared" si="66"/>
        <v>22</v>
      </c>
    </row>
    <row r="43" spans="1:30">
      <c r="AC43" s="12"/>
    </row>
    <row r="44" spans="1:30">
      <c r="D44" s="25" t="s">
        <v>50</v>
      </c>
      <c r="E44" s="25"/>
      <c r="F44" s="25"/>
      <c r="G44" s="25"/>
      <c r="H44" s="25"/>
      <c r="I44" s="26" t="s">
        <v>51</v>
      </c>
      <c r="J44" s="23"/>
      <c r="K44" s="23"/>
      <c r="L44" s="23"/>
      <c r="M44" s="27"/>
      <c r="N44" s="26" t="s">
        <v>52</v>
      </c>
      <c r="O44" s="23"/>
      <c r="P44" s="23"/>
      <c r="Q44" s="23"/>
      <c r="R44" s="27"/>
      <c r="S44" s="23" t="s">
        <v>53</v>
      </c>
      <c r="T44" s="23"/>
      <c r="U44" s="23"/>
      <c r="V44" s="23"/>
      <c r="W44" s="27"/>
      <c r="X44" s="26" t="s">
        <v>54</v>
      </c>
      <c r="Y44" s="23"/>
      <c r="Z44" s="23"/>
      <c r="AA44" s="23" t="s">
        <v>58</v>
      </c>
      <c r="AC44" s="12"/>
    </row>
    <row r="45" spans="1:30">
      <c r="D45" s="4">
        <v>1</v>
      </c>
      <c r="E45" s="4">
        <v>2</v>
      </c>
      <c r="F45" s="4">
        <v>3</v>
      </c>
      <c r="G45" s="4" t="s">
        <v>55</v>
      </c>
      <c r="H45" s="4" t="s">
        <v>56</v>
      </c>
      <c r="I45" s="5">
        <v>1</v>
      </c>
      <c r="J45" s="4">
        <v>2</v>
      </c>
      <c r="K45" s="4">
        <v>3</v>
      </c>
      <c r="L45" s="4" t="s">
        <v>55</v>
      </c>
      <c r="M45" s="6" t="s">
        <v>56</v>
      </c>
      <c r="N45" s="5">
        <v>1</v>
      </c>
      <c r="O45" s="4">
        <v>2</v>
      </c>
      <c r="P45" s="4">
        <v>3</v>
      </c>
      <c r="Q45" s="4" t="s">
        <v>55</v>
      </c>
      <c r="R45" s="6" t="s">
        <v>56</v>
      </c>
      <c r="S45" s="4">
        <v>1</v>
      </c>
      <c r="T45" s="4">
        <v>2</v>
      </c>
      <c r="U45" s="4">
        <v>3</v>
      </c>
      <c r="V45" s="4" t="s">
        <v>55</v>
      </c>
      <c r="W45" s="6" t="s">
        <v>56</v>
      </c>
      <c r="X45" s="4" t="s">
        <v>56</v>
      </c>
      <c r="Y45" s="4" t="s">
        <v>55</v>
      </c>
      <c r="Z45" s="4" t="s">
        <v>57</v>
      </c>
      <c r="AA45" s="24"/>
      <c r="AC45" s="12"/>
    </row>
    <row r="46" spans="1:30">
      <c r="A46" s="28">
        <f>A41+1</f>
        <v>21</v>
      </c>
      <c r="B46" s="7" t="s">
        <v>44</v>
      </c>
      <c r="C46" s="1" t="str">
        <f>B47</f>
        <v>VAUREAL</v>
      </c>
      <c r="D46" s="7">
        <v>21</v>
      </c>
      <c r="E46" s="7">
        <v>21</v>
      </c>
      <c r="F46" s="7"/>
      <c r="G46" s="1">
        <f>IF(D46&gt;D47,1,0)+IF(E46&gt;E47,1,0)+IF(F46&gt;F47,1,0)</f>
        <v>2</v>
      </c>
      <c r="H46" s="1">
        <f>IF(G46&gt;G47,1,0)</f>
        <v>1</v>
      </c>
      <c r="I46" s="8">
        <v>21</v>
      </c>
      <c r="J46" s="9">
        <v>21</v>
      </c>
      <c r="K46" s="9"/>
      <c r="L46" s="10">
        <f>IF(I46&gt;I47,1,0)+IF(J46&gt;J47,1,0)+IF(K46&gt;K47,1,0)</f>
        <v>2</v>
      </c>
      <c r="M46" s="11">
        <f>IF(L46&gt;L47,1,0)</f>
        <v>1</v>
      </c>
      <c r="N46" s="8">
        <v>21</v>
      </c>
      <c r="O46" s="9">
        <v>15</v>
      </c>
      <c r="P46" s="9"/>
      <c r="Q46" s="10">
        <f t="shared" ref="Q46" si="71">IF(N46&gt;N47,1,0)+IF(O46&gt;O47,1,0)+IF(P46&gt;P47,1,0)</f>
        <v>0</v>
      </c>
      <c r="R46" s="11">
        <f t="shared" ref="R46" si="72">IF(Q46&gt;Q47,1,0)</f>
        <v>0</v>
      </c>
      <c r="S46" s="9">
        <v>8</v>
      </c>
      <c r="T46" s="9">
        <v>7</v>
      </c>
      <c r="U46" s="9"/>
      <c r="V46" s="10">
        <f t="shared" ref="V46" si="73">IF(S46&gt;S47,1,0)+IF(T46&gt;T47,1,0)+IF(U46&gt;U47,1,0)</f>
        <v>0</v>
      </c>
      <c r="W46" s="11">
        <f t="shared" ref="W46" si="74">IF(V46&gt;V47,1,0)</f>
        <v>0</v>
      </c>
      <c r="X46" s="1">
        <f>H46+M46+R46+W46</f>
        <v>2</v>
      </c>
      <c r="Y46" s="1">
        <f>G46+L46+Q46+V46</f>
        <v>4</v>
      </c>
      <c r="Z46" s="1">
        <f>SUM(D46:F46,I46:K46,N46:P46,S46:U46)</f>
        <v>135</v>
      </c>
      <c r="AA46" s="10">
        <f>IF(OR(X46&gt;X47,AND(X46=X47,Y46&gt;Y47),AND(X46=X47,Y46=Y47,Z46&gt;Z47)),1,0)</f>
        <v>1</v>
      </c>
      <c r="AC46" s="12">
        <f>Z46+Y46*1000+X46*100000+AA46*10000000+INDEX('Ronde 1'!$AC$6:$AC$95,MATCH(B46,'Ronde 1'!$B$6:$B$62,0),1)</f>
        <v>10205265</v>
      </c>
      <c r="AD46" s="1">
        <f t="shared" ref="AD46:AD47" si="75">RANK(AC46,$AC$6:$AC$62)</f>
        <v>18</v>
      </c>
    </row>
    <row r="47" spans="1:30">
      <c r="A47" s="29"/>
      <c r="B47" s="7" t="s">
        <v>22</v>
      </c>
      <c r="C47" s="1" t="str">
        <f>B46</f>
        <v>AVT 2</v>
      </c>
      <c r="D47" s="7">
        <v>12</v>
      </c>
      <c r="E47" s="7">
        <v>11</v>
      </c>
      <c r="F47" s="7"/>
      <c r="G47" s="1">
        <f>IF(D46&lt;D47,1,0)+IF(E46&lt;E47,1,0)+IF(F46&lt;F47,1,0)</f>
        <v>0</v>
      </c>
      <c r="H47" s="1">
        <f>IF(G46&lt;G47,1,0)</f>
        <v>0</v>
      </c>
      <c r="I47" s="8">
        <v>12</v>
      </c>
      <c r="J47" s="9">
        <v>9</v>
      </c>
      <c r="K47" s="9"/>
      <c r="L47" s="10">
        <f>IF(I46&lt;I47,1,0)+IF(J46&lt;J47,1,0)+IF(K46&lt;K47,1,0)</f>
        <v>0</v>
      </c>
      <c r="M47" s="11">
        <f>IF(L46&lt;L47,1,0)</f>
        <v>0</v>
      </c>
      <c r="N47" s="8">
        <v>23</v>
      </c>
      <c r="O47" s="9">
        <v>21</v>
      </c>
      <c r="P47" s="9"/>
      <c r="Q47" s="10">
        <f t="shared" ref="Q47" si="76">IF(N46&lt;N47,1,0)+IF(O46&lt;O47,1,0)+IF(P46&lt;P47,1,0)</f>
        <v>2</v>
      </c>
      <c r="R47" s="11">
        <f t="shared" ref="R47" si="77">IF(Q46&lt;Q47,1,0)</f>
        <v>1</v>
      </c>
      <c r="S47" s="9">
        <v>21</v>
      </c>
      <c r="T47" s="9">
        <v>21</v>
      </c>
      <c r="U47" s="9"/>
      <c r="V47" s="10">
        <f t="shared" ref="V47" si="78">IF(S46&lt;S47,1,0)+IF(T46&lt;T47,1,0)+IF(U46&lt;U47,1,0)</f>
        <v>2</v>
      </c>
      <c r="W47" s="11">
        <f t="shared" ref="W47" si="79">IF(V46&lt;V47,1,0)</f>
        <v>1</v>
      </c>
      <c r="X47" s="1">
        <f>H47+M47+R47+W47</f>
        <v>2</v>
      </c>
      <c r="Y47" s="1">
        <f>G47+L47+Q47+V47</f>
        <v>4</v>
      </c>
      <c r="Z47" s="1">
        <f>SUM(D47:F47,I47:K47,N47:P47,S47:U47)</f>
        <v>130</v>
      </c>
      <c r="AA47" s="10">
        <f>IF(OR(X47&gt;X46,AND(X46=X47,Y47&gt;Y46),AND(X46=X47,Y46=Y47,Z47&gt;Z46)),1,0)</f>
        <v>0</v>
      </c>
      <c r="AC47" s="12">
        <f>Z47+Y47*1000+X47*100000+AA47*10000000+INDEX('Ronde 1'!$AC$6:$AC$95,MATCH(B47,'Ronde 1'!$B$6:$B$62,0),1)</f>
        <v>408292</v>
      </c>
      <c r="AD47" s="1">
        <f t="shared" si="75"/>
        <v>19</v>
      </c>
    </row>
    <row r="48" spans="1:30">
      <c r="AC48" s="12"/>
    </row>
    <row r="49" spans="1:30">
      <c r="D49" s="25" t="s">
        <v>50</v>
      </c>
      <c r="E49" s="25"/>
      <c r="F49" s="25"/>
      <c r="G49" s="25"/>
      <c r="H49" s="25"/>
      <c r="I49" s="26" t="s">
        <v>51</v>
      </c>
      <c r="J49" s="23"/>
      <c r="K49" s="23"/>
      <c r="L49" s="23"/>
      <c r="M49" s="27"/>
      <c r="N49" s="26" t="s">
        <v>52</v>
      </c>
      <c r="O49" s="23"/>
      <c r="P49" s="23"/>
      <c r="Q49" s="23"/>
      <c r="R49" s="27"/>
      <c r="S49" s="23" t="s">
        <v>53</v>
      </c>
      <c r="T49" s="23"/>
      <c r="U49" s="23"/>
      <c r="V49" s="23"/>
      <c r="W49" s="27"/>
      <c r="X49" s="26" t="s">
        <v>54</v>
      </c>
      <c r="Y49" s="23"/>
      <c r="Z49" s="23"/>
      <c r="AA49" s="23" t="s">
        <v>58</v>
      </c>
      <c r="AC49" s="12"/>
    </row>
    <row r="50" spans="1:30">
      <c r="D50" s="4">
        <v>1</v>
      </c>
      <c r="E50" s="4">
        <v>2</v>
      </c>
      <c r="F50" s="4">
        <v>3</v>
      </c>
      <c r="G50" s="4" t="s">
        <v>55</v>
      </c>
      <c r="H50" s="4" t="s">
        <v>56</v>
      </c>
      <c r="I50" s="5">
        <v>1</v>
      </c>
      <c r="J50" s="4">
        <v>2</v>
      </c>
      <c r="K50" s="4">
        <v>3</v>
      </c>
      <c r="L50" s="4" t="s">
        <v>55</v>
      </c>
      <c r="M50" s="6" t="s">
        <v>56</v>
      </c>
      <c r="N50" s="5">
        <v>1</v>
      </c>
      <c r="O50" s="4">
        <v>2</v>
      </c>
      <c r="P50" s="4">
        <v>3</v>
      </c>
      <c r="Q50" s="4" t="s">
        <v>55</v>
      </c>
      <c r="R50" s="6" t="s">
        <v>56</v>
      </c>
      <c r="S50" s="4">
        <v>1</v>
      </c>
      <c r="T50" s="4">
        <v>2</v>
      </c>
      <c r="U50" s="4">
        <v>3</v>
      </c>
      <c r="V50" s="4" t="s">
        <v>55</v>
      </c>
      <c r="W50" s="6" t="s">
        <v>56</v>
      </c>
      <c r="X50" s="4" t="s">
        <v>56</v>
      </c>
      <c r="Y50" s="4" t="s">
        <v>55</v>
      </c>
      <c r="Z50" s="4" t="s">
        <v>57</v>
      </c>
      <c r="AA50" s="24"/>
      <c r="AC50" s="12"/>
    </row>
    <row r="51" spans="1:30">
      <c r="A51" s="28">
        <f>A46+1</f>
        <v>22</v>
      </c>
      <c r="B51" s="7" t="s">
        <v>70</v>
      </c>
      <c r="C51" s="1" t="str">
        <f>B52</f>
        <v>BB</v>
      </c>
      <c r="D51" s="7">
        <v>21</v>
      </c>
      <c r="E51" s="7">
        <v>21</v>
      </c>
      <c r="F51" s="7"/>
      <c r="G51" s="1">
        <f>IF(D51&gt;D52,1,0)+IF(E51&gt;E52,1,0)+IF(F51&gt;F52,1,0)</f>
        <v>2</v>
      </c>
      <c r="H51" s="1">
        <f>IF(G51&gt;G52,1,0)</f>
        <v>1</v>
      </c>
      <c r="I51" s="8">
        <v>13</v>
      </c>
      <c r="J51" s="9">
        <v>17</v>
      </c>
      <c r="K51" s="9"/>
      <c r="L51" s="10">
        <f>IF(I51&gt;I52,1,0)+IF(J51&gt;J52,1,0)+IF(K51&gt;K52,1,0)</f>
        <v>0</v>
      </c>
      <c r="M51" s="11">
        <f>IF(L51&gt;L52,1,0)</f>
        <v>0</v>
      </c>
      <c r="N51" s="8">
        <v>21</v>
      </c>
      <c r="O51" s="9">
        <v>21</v>
      </c>
      <c r="P51" s="9"/>
      <c r="Q51" s="10">
        <f t="shared" ref="Q51" si="80">IF(N51&gt;N52,1,0)+IF(O51&gt;O52,1,0)+IF(P51&gt;P52,1,0)</f>
        <v>2</v>
      </c>
      <c r="R51" s="11">
        <f t="shared" ref="R51" si="81">IF(Q51&gt;Q52,1,0)</f>
        <v>1</v>
      </c>
      <c r="S51" s="9">
        <v>21</v>
      </c>
      <c r="T51" s="9">
        <v>21</v>
      </c>
      <c r="U51" s="9"/>
      <c r="V51" s="10">
        <f t="shared" ref="V51" si="82">IF(S51&gt;S52,1,0)+IF(T51&gt;T52,1,0)+IF(U51&gt;U52,1,0)</f>
        <v>2</v>
      </c>
      <c r="W51" s="11">
        <f t="shared" ref="W51" si="83">IF(V51&gt;V52,1,0)</f>
        <v>1</v>
      </c>
      <c r="X51" s="1">
        <f>H51+M51+R51+W51</f>
        <v>3</v>
      </c>
      <c r="Y51" s="1">
        <f>G51+L51+Q51+V51</f>
        <v>6</v>
      </c>
      <c r="Z51" s="1">
        <f>SUM(D51:F51,I51:K51,N51:P51,S51:U51)</f>
        <v>156</v>
      </c>
      <c r="AA51" s="10">
        <f>IF(OR(X51&gt;X52,AND(X51=X52,Y51&gt;Y52),AND(X51=X52,Y51=Y52,Z51&gt;Z52)),1,0)</f>
        <v>1</v>
      </c>
      <c r="AC51" s="12">
        <f>Z51+Y51*1000+X51*100000+AA51*10000000+INDEX('Ronde 1'!$AC$6:$AC$95,MATCH(B51,'Ronde 1'!$B$6:$B$62,0),1)</f>
        <v>10408261</v>
      </c>
      <c r="AD51" s="1">
        <f t="shared" ref="AD51:AD52" si="84">RANK(AC51,$AC$6:$AC$62)</f>
        <v>13</v>
      </c>
    </row>
    <row r="52" spans="1:30">
      <c r="A52" s="29"/>
      <c r="B52" s="7" t="s">
        <v>23</v>
      </c>
      <c r="C52" s="1" t="str">
        <f>B51</f>
        <v>BCA 1</v>
      </c>
      <c r="D52" s="7">
        <v>17</v>
      </c>
      <c r="E52" s="7">
        <v>13</v>
      </c>
      <c r="F52" s="7"/>
      <c r="G52" s="1">
        <f>IF(D51&lt;D52,1,0)+IF(E51&lt;E52,1,0)+IF(F51&lt;F52,1,0)</f>
        <v>0</v>
      </c>
      <c r="H52" s="1">
        <f>IF(G51&lt;G52,1,0)</f>
        <v>0</v>
      </c>
      <c r="I52" s="8">
        <v>21</v>
      </c>
      <c r="J52" s="9">
        <v>21</v>
      </c>
      <c r="K52" s="9"/>
      <c r="L52" s="10">
        <f>IF(I51&lt;I52,1,0)+IF(J51&lt;J52,1,0)+IF(K51&lt;K52,1,0)</f>
        <v>2</v>
      </c>
      <c r="M52" s="11">
        <f>IF(L51&lt;L52,1,0)</f>
        <v>1</v>
      </c>
      <c r="N52" s="8">
        <v>14</v>
      </c>
      <c r="O52" s="9">
        <v>11</v>
      </c>
      <c r="P52" s="9"/>
      <c r="Q52" s="10">
        <f t="shared" ref="Q52" si="85">IF(N51&lt;N52,1,0)+IF(O51&lt;O52,1,0)+IF(P51&lt;P52,1,0)</f>
        <v>0</v>
      </c>
      <c r="R52" s="11">
        <f t="shared" ref="R52" si="86">IF(Q51&lt;Q52,1,0)</f>
        <v>0</v>
      </c>
      <c r="S52" s="9">
        <v>19</v>
      </c>
      <c r="T52" s="9">
        <v>14</v>
      </c>
      <c r="U52" s="9"/>
      <c r="V52" s="10">
        <f t="shared" ref="V52" si="87">IF(S51&lt;S52,1,0)+IF(T51&lt;T52,1,0)+IF(U51&lt;U52,1,0)</f>
        <v>0</v>
      </c>
      <c r="W52" s="11">
        <f t="shared" ref="W52" si="88">IF(V51&lt;V52,1,0)</f>
        <v>0</v>
      </c>
      <c r="X52" s="1">
        <f>H52+M52+R52+W52</f>
        <v>1</v>
      </c>
      <c r="Y52" s="1">
        <f>G52+L52+Q52+V52</f>
        <v>2</v>
      </c>
      <c r="Z52" s="1">
        <f>SUM(D52:F52,I52:K52,N52:P52,S52:U52)</f>
        <v>130</v>
      </c>
      <c r="AA52" s="10">
        <f>IF(OR(X52&gt;X51,AND(X51=X52,Y52&gt;Y51),AND(X51=X52,Y51=Y52,Z52&gt;Z51)),1,0)</f>
        <v>0</v>
      </c>
      <c r="AC52" s="12">
        <f>Z52+Y52*1000+X52*100000+AA52*10000000+INDEX('Ronde 1'!$AC$6:$AC$95,MATCH(B52,'Ronde 1'!$B$6:$B$62,0),1)</f>
        <v>205282</v>
      </c>
      <c r="AD52" s="1">
        <f t="shared" si="84"/>
        <v>23</v>
      </c>
    </row>
    <row r="53" spans="1:30">
      <c r="AC53" s="12"/>
    </row>
    <row r="54" spans="1:30">
      <c r="D54" s="25" t="s">
        <v>50</v>
      </c>
      <c r="E54" s="25"/>
      <c r="F54" s="25"/>
      <c r="G54" s="25"/>
      <c r="H54" s="25"/>
      <c r="I54" s="26" t="s">
        <v>51</v>
      </c>
      <c r="J54" s="23"/>
      <c r="K54" s="23"/>
      <c r="L54" s="23"/>
      <c r="M54" s="27"/>
      <c r="N54" s="26" t="s">
        <v>52</v>
      </c>
      <c r="O54" s="23"/>
      <c r="P54" s="23"/>
      <c r="Q54" s="23"/>
      <c r="R54" s="27"/>
      <c r="S54" s="23" t="s">
        <v>53</v>
      </c>
      <c r="T54" s="23"/>
      <c r="U54" s="23"/>
      <c r="V54" s="23"/>
      <c r="W54" s="27"/>
      <c r="X54" s="26" t="s">
        <v>54</v>
      </c>
      <c r="Y54" s="23"/>
      <c r="Z54" s="23"/>
      <c r="AA54" s="23" t="s">
        <v>58</v>
      </c>
      <c r="AC54" s="12"/>
    </row>
    <row r="55" spans="1:30">
      <c r="D55" s="4">
        <v>1</v>
      </c>
      <c r="E55" s="4">
        <v>2</v>
      </c>
      <c r="F55" s="4">
        <v>3</v>
      </c>
      <c r="G55" s="4" t="s">
        <v>55</v>
      </c>
      <c r="H55" s="4" t="s">
        <v>56</v>
      </c>
      <c r="I55" s="5">
        <v>1</v>
      </c>
      <c r="J55" s="4">
        <v>2</v>
      </c>
      <c r="K55" s="4">
        <v>3</v>
      </c>
      <c r="L55" s="4" t="s">
        <v>55</v>
      </c>
      <c r="M55" s="6" t="s">
        <v>56</v>
      </c>
      <c r="N55" s="5">
        <v>1</v>
      </c>
      <c r="O55" s="4">
        <v>2</v>
      </c>
      <c r="P55" s="4">
        <v>3</v>
      </c>
      <c r="Q55" s="4" t="s">
        <v>55</v>
      </c>
      <c r="R55" s="6" t="s">
        <v>56</v>
      </c>
      <c r="S55" s="4">
        <v>1</v>
      </c>
      <c r="T55" s="4">
        <v>2</v>
      </c>
      <c r="U55" s="4">
        <v>3</v>
      </c>
      <c r="V55" s="4" t="s">
        <v>55</v>
      </c>
      <c r="W55" s="6" t="s">
        <v>56</v>
      </c>
      <c r="X55" s="4" t="s">
        <v>56</v>
      </c>
      <c r="Y55" s="4" t="s">
        <v>55</v>
      </c>
      <c r="Z55" s="4" t="s">
        <v>57</v>
      </c>
      <c r="AA55" s="24"/>
      <c r="AC55" s="12"/>
    </row>
    <row r="56" spans="1:30">
      <c r="A56" s="28">
        <f>A51+1</f>
        <v>23</v>
      </c>
      <c r="B56" s="7" t="s">
        <v>33</v>
      </c>
      <c r="C56" s="1" t="str">
        <f>B57</f>
        <v>BCM 2</v>
      </c>
      <c r="D56" s="7">
        <v>21</v>
      </c>
      <c r="E56" s="7">
        <v>21</v>
      </c>
      <c r="F56" s="7"/>
      <c r="G56" s="1">
        <f>IF(D56&gt;D57,1,0)+IF(E56&gt;E57,1,0)+IF(F56&gt;F57,1,0)</f>
        <v>2</v>
      </c>
      <c r="H56" s="1">
        <f>IF(G56&gt;G57,1,0)</f>
        <v>1</v>
      </c>
      <c r="I56" s="8">
        <v>21</v>
      </c>
      <c r="J56" s="9">
        <v>21</v>
      </c>
      <c r="K56" s="9"/>
      <c r="L56" s="10">
        <f>IF(I56&gt;I57,1,0)+IF(J56&gt;J57,1,0)+IF(K56&gt;K57,1,0)</f>
        <v>2</v>
      </c>
      <c r="M56" s="11">
        <f>IF(L56&gt;L57,1,0)</f>
        <v>1</v>
      </c>
      <c r="N56" s="8">
        <v>21</v>
      </c>
      <c r="O56" s="9">
        <v>21</v>
      </c>
      <c r="P56" s="9"/>
      <c r="Q56" s="10">
        <f t="shared" ref="Q56" si="89">IF(N56&gt;N57,1,0)+IF(O56&gt;O57,1,0)+IF(P56&gt;P57,1,0)</f>
        <v>2</v>
      </c>
      <c r="R56" s="11">
        <f t="shared" ref="R56" si="90">IF(Q56&gt;Q57,1,0)</f>
        <v>1</v>
      </c>
      <c r="S56" s="9">
        <v>21</v>
      </c>
      <c r="T56" s="9">
        <v>21</v>
      </c>
      <c r="U56" s="9"/>
      <c r="V56" s="10">
        <f t="shared" ref="V56" si="91">IF(S56&gt;S57,1,0)+IF(T56&gt;T57,1,0)+IF(U56&gt;U57,1,0)</f>
        <v>2</v>
      </c>
      <c r="W56" s="11">
        <f t="shared" ref="W56" si="92">IF(V56&gt;V57,1,0)</f>
        <v>1</v>
      </c>
      <c r="X56" s="1">
        <f>H56+M56+R56+W56</f>
        <v>4</v>
      </c>
      <c r="Y56" s="1">
        <f>G56+L56+Q56+V56</f>
        <v>8</v>
      </c>
      <c r="Z56" s="1">
        <f>SUM(D56:F56,I56:K56,N56:P56,S56:U56)</f>
        <v>168</v>
      </c>
      <c r="AA56" s="10">
        <f>IF(OR(X56&gt;X57,AND(X56=X57,Y56&gt;Y57),AND(X56=X57,Y56=Y57,Z56&gt;Z57)),1,0)</f>
        <v>1</v>
      </c>
      <c r="AC56" s="12">
        <f>Z56+Y56*1000+X56*100000+AA56*10000000+INDEX('Ronde 1'!$AC$6:$AC$95,MATCH(B56,'Ronde 1'!$B$6:$B$62,0),1)</f>
        <v>10511354</v>
      </c>
      <c r="AD56" s="1">
        <f t="shared" ref="AD56:AD57" si="93">RANK(AC56,$AC$6:$AC$62)</f>
        <v>8</v>
      </c>
    </row>
    <row r="57" spans="1:30">
      <c r="A57" s="29"/>
      <c r="B57" s="7" t="s">
        <v>42</v>
      </c>
      <c r="C57" s="1" t="str">
        <f>B56</f>
        <v>USOB 1</v>
      </c>
      <c r="D57" s="7">
        <v>4</v>
      </c>
      <c r="E57" s="7">
        <v>12</v>
      </c>
      <c r="F57" s="7"/>
      <c r="G57" s="1">
        <f>IF(D56&lt;D57,1,0)+IF(E56&lt;E57,1,0)+IF(F56&lt;F57,1,0)</f>
        <v>0</v>
      </c>
      <c r="H57" s="1">
        <f>IF(G56&lt;G57,1,0)</f>
        <v>0</v>
      </c>
      <c r="I57" s="8">
        <v>8</v>
      </c>
      <c r="J57" s="9">
        <v>11</v>
      </c>
      <c r="K57" s="9"/>
      <c r="L57" s="10">
        <f>IF(I56&lt;I57,1,0)+IF(J56&lt;J57,1,0)+IF(K56&lt;K57,1,0)</f>
        <v>0</v>
      </c>
      <c r="M57" s="11">
        <f>IF(L56&lt;L57,1,0)</f>
        <v>0</v>
      </c>
      <c r="N57" s="8">
        <v>11</v>
      </c>
      <c r="O57" s="9">
        <v>5</v>
      </c>
      <c r="P57" s="9"/>
      <c r="Q57" s="10">
        <f t="shared" ref="Q57" si="94">IF(N56&lt;N57,1,0)+IF(O56&lt;O57,1,0)+IF(P56&lt;P57,1,0)</f>
        <v>0</v>
      </c>
      <c r="R57" s="11">
        <f t="shared" ref="R57" si="95">IF(Q56&lt;Q57,1,0)</f>
        <v>0</v>
      </c>
      <c r="S57" s="9">
        <v>10</v>
      </c>
      <c r="T57" s="9">
        <v>3</v>
      </c>
      <c r="U57" s="9"/>
      <c r="V57" s="10">
        <f t="shared" ref="V57" si="96">IF(S56&lt;S57,1,0)+IF(T56&lt;T57,1,0)+IF(U56&lt;U57,1,0)</f>
        <v>0</v>
      </c>
      <c r="W57" s="11">
        <f t="shared" ref="W57" si="97">IF(V56&lt;V57,1,0)</f>
        <v>0</v>
      </c>
      <c r="X57" s="1">
        <f>H57+M57+R57+W57</f>
        <v>0</v>
      </c>
      <c r="Y57" s="1">
        <f>G57+L57+Q57+V57</f>
        <v>0</v>
      </c>
      <c r="Z57" s="1">
        <f>SUM(D57:F57,I57:K57,N57:P57,S57:U57)</f>
        <v>64</v>
      </c>
      <c r="AA57" s="10">
        <f>IF(OR(X57&gt;X56,AND(X56=X57,Y57&gt;Y56),AND(X56=X57,Y56=Y57,Z57&gt;Z56)),1,0)</f>
        <v>0</v>
      </c>
      <c r="AC57" s="12">
        <f>Z57+Y57*1000+X57*100000+AA57*10000000+INDEX('Ronde 1'!$AC$6:$AC$95,MATCH(B57,'Ronde 1'!$B$6:$B$62,0),1)</f>
        <v>131</v>
      </c>
      <c r="AD57" s="1">
        <f t="shared" si="93"/>
        <v>24</v>
      </c>
    </row>
    <row r="58" spans="1:30">
      <c r="AC58" s="12"/>
    </row>
    <row r="59" spans="1:30">
      <c r="D59" s="25" t="s">
        <v>50</v>
      </c>
      <c r="E59" s="25"/>
      <c r="F59" s="25"/>
      <c r="G59" s="25"/>
      <c r="H59" s="25"/>
      <c r="I59" s="26" t="s">
        <v>51</v>
      </c>
      <c r="J59" s="23"/>
      <c r="K59" s="23"/>
      <c r="L59" s="23"/>
      <c r="M59" s="27"/>
      <c r="N59" s="26" t="s">
        <v>52</v>
      </c>
      <c r="O59" s="23"/>
      <c r="P59" s="23"/>
      <c r="Q59" s="23"/>
      <c r="R59" s="27"/>
      <c r="S59" s="23" t="s">
        <v>53</v>
      </c>
      <c r="T59" s="23"/>
      <c r="U59" s="23"/>
      <c r="V59" s="23"/>
      <c r="W59" s="27"/>
      <c r="X59" s="26" t="s">
        <v>54</v>
      </c>
      <c r="Y59" s="23"/>
      <c r="Z59" s="23"/>
      <c r="AA59" s="23" t="s">
        <v>58</v>
      </c>
      <c r="AC59" s="12"/>
    </row>
    <row r="60" spans="1:30">
      <c r="D60" s="4">
        <v>1</v>
      </c>
      <c r="E60" s="4">
        <v>2</v>
      </c>
      <c r="F60" s="4">
        <v>3</v>
      </c>
      <c r="G60" s="4" t="s">
        <v>55</v>
      </c>
      <c r="H60" s="4" t="s">
        <v>56</v>
      </c>
      <c r="I60" s="5">
        <v>1</v>
      </c>
      <c r="J60" s="4">
        <v>2</v>
      </c>
      <c r="K60" s="4">
        <v>3</v>
      </c>
      <c r="L60" s="4" t="s">
        <v>55</v>
      </c>
      <c r="M60" s="6" t="s">
        <v>56</v>
      </c>
      <c r="N60" s="5">
        <v>1</v>
      </c>
      <c r="O60" s="4">
        <v>2</v>
      </c>
      <c r="P60" s="4">
        <v>3</v>
      </c>
      <c r="Q60" s="4" t="s">
        <v>55</v>
      </c>
      <c r="R60" s="6" t="s">
        <v>56</v>
      </c>
      <c r="S60" s="4">
        <v>1</v>
      </c>
      <c r="T60" s="4">
        <v>2</v>
      </c>
      <c r="U60" s="4">
        <v>3</v>
      </c>
      <c r="V60" s="4" t="s">
        <v>55</v>
      </c>
      <c r="W60" s="6" t="s">
        <v>56</v>
      </c>
      <c r="X60" s="4" t="s">
        <v>56</v>
      </c>
      <c r="Y60" s="4" t="s">
        <v>55</v>
      </c>
      <c r="Z60" s="4" t="s">
        <v>57</v>
      </c>
      <c r="AA60" s="24"/>
      <c r="AC60" s="12"/>
    </row>
    <row r="61" spans="1:30">
      <c r="A61" s="28">
        <f>A56+1</f>
        <v>24</v>
      </c>
      <c r="B61" s="7" t="s">
        <v>72</v>
      </c>
      <c r="C61" s="1" t="str">
        <f>B62</f>
        <v>BCM 1</v>
      </c>
      <c r="D61" s="7">
        <v>21</v>
      </c>
      <c r="E61" s="7">
        <v>21</v>
      </c>
      <c r="F61" s="7"/>
      <c r="G61" s="1">
        <f>IF(D61&gt;D62,1,0)+IF(E61&gt;E62,1,0)+IF(F61&gt;F62,1,0)</f>
        <v>2</v>
      </c>
      <c r="H61" s="1">
        <f>IF(G61&gt;G62,1,0)</f>
        <v>1</v>
      </c>
      <c r="I61" s="8">
        <v>13</v>
      </c>
      <c r="J61" s="9">
        <v>21</v>
      </c>
      <c r="K61" s="9"/>
      <c r="L61" s="10">
        <f>IF(I61&gt;I62,1,0)+IF(J61&gt;J62,1,0)+IF(K61&gt;K62,1,0)</f>
        <v>0</v>
      </c>
      <c r="M61" s="11">
        <f>IF(L61&gt;L62,1,0)</f>
        <v>0</v>
      </c>
      <c r="N61" s="8">
        <v>20</v>
      </c>
      <c r="O61" s="9">
        <v>21</v>
      </c>
      <c r="P61" s="9">
        <v>21</v>
      </c>
      <c r="Q61" s="10">
        <f t="shared" ref="Q61" si="98">IF(N61&gt;N62,1,0)+IF(O61&gt;O62,1,0)+IF(P61&gt;P62,1,0)</f>
        <v>2</v>
      </c>
      <c r="R61" s="11">
        <f t="shared" ref="R61" si="99">IF(Q61&gt;Q62,1,0)</f>
        <v>1</v>
      </c>
      <c r="S61" s="9">
        <v>21</v>
      </c>
      <c r="T61" s="9">
        <v>21</v>
      </c>
      <c r="U61" s="9"/>
      <c r="V61" s="10">
        <f t="shared" ref="V61" si="100">IF(S61&gt;S62,1,0)+IF(T61&gt;T62,1,0)+IF(U61&gt;U62,1,0)</f>
        <v>2</v>
      </c>
      <c r="W61" s="11">
        <f t="shared" ref="W61" si="101">IF(V61&gt;V62,1,0)</f>
        <v>1</v>
      </c>
      <c r="X61" s="1">
        <f>H61+M61+R61+W61</f>
        <v>3</v>
      </c>
      <c r="Y61" s="1">
        <f>G61+L61+Q61+V61</f>
        <v>6</v>
      </c>
      <c r="Z61" s="1">
        <f>SUM(D61:F61,I61:K61,N61:P61,S61:U61)</f>
        <v>180</v>
      </c>
      <c r="AA61" s="10">
        <f>IF(OR(X61&gt;X62,AND(X61=X62,Y61&gt;Y62),AND(X61=X62,Y61=Y62,Z61&gt;Z62)),1,0)</f>
        <v>1</v>
      </c>
      <c r="AC61" s="12">
        <f>Z61+Y61*1000+X61*100000+AA61*10000000+INDEX('Ronde 1'!$AC$6:$AC$95,MATCH(B61,'Ronde 1'!$B$6:$B$62,0),1)</f>
        <v>10307300</v>
      </c>
      <c r="AD61" s="1">
        <f t="shared" ref="AD61:AD62" si="102">RANK(AC61,$AC$6:$AC$62)</f>
        <v>15</v>
      </c>
    </row>
    <row r="62" spans="1:30">
      <c r="A62" s="29"/>
      <c r="B62" s="7" t="s">
        <v>41</v>
      </c>
      <c r="C62" s="1" t="str">
        <f>B61</f>
        <v>ASSG 1</v>
      </c>
      <c r="D62" s="7">
        <v>15</v>
      </c>
      <c r="E62" s="7">
        <v>15</v>
      </c>
      <c r="F62" s="7"/>
      <c r="G62" s="1">
        <f>IF(D61&lt;D62,1,0)+IF(E61&lt;E62,1,0)+IF(F61&lt;F62,1,0)</f>
        <v>0</v>
      </c>
      <c r="H62" s="1">
        <f>IF(G61&lt;G62,1,0)</f>
        <v>0</v>
      </c>
      <c r="I62" s="8">
        <v>21</v>
      </c>
      <c r="J62" s="9">
        <v>23</v>
      </c>
      <c r="K62" s="9"/>
      <c r="L62" s="10">
        <f>IF(I61&lt;I62,1,0)+IF(J61&lt;J62,1,0)+IF(K61&lt;K62,1,0)</f>
        <v>2</v>
      </c>
      <c r="M62" s="11">
        <f>IF(L61&lt;L62,1,0)</f>
        <v>1</v>
      </c>
      <c r="N62" s="8">
        <v>22</v>
      </c>
      <c r="O62" s="9">
        <v>17</v>
      </c>
      <c r="P62" s="9">
        <v>16</v>
      </c>
      <c r="Q62" s="10">
        <f t="shared" ref="Q62" si="103">IF(N61&lt;N62,1,0)+IF(O61&lt;O62,1,0)+IF(P61&lt;P62,1,0)</f>
        <v>1</v>
      </c>
      <c r="R62" s="11">
        <f t="shared" ref="R62" si="104">IF(Q61&lt;Q62,1,0)</f>
        <v>0</v>
      </c>
      <c r="S62" s="9">
        <v>13</v>
      </c>
      <c r="T62" s="9">
        <v>17</v>
      </c>
      <c r="U62" s="9"/>
      <c r="V62" s="10">
        <f t="shared" ref="V62" si="105">IF(S61&lt;S62,1,0)+IF(T61&lt;T62,1,0)+IF(U61&lt;U62,1,0)</f>
        <v>0</v>
      </c>
      <c r="W62" s="11">
        <f t="shared" ref="W62" si="106">IF(V61&lt;V62,1,0)</f>
        <v>0</v>
      </c>
      <c r="X62" s="1">
        <f>H62+M62+R62+W62</f>
        <v>1</v>
      </c>
      <c r="Y62" s="1">
        <f>G62+L62+Q62+V62</f>
        <v>3</v>
      </c>
      <c r="Z62" s="1">
        <f>SUM(D62:F62,I62:K62,N62:P62,S62:U62)</f>
        <v>159</v>
      </c>
      <c r="AA62" s="10">
        <f>IF(OR(X62&gt;X61,AND(X61=X62,Y62&gt;Y61),AND(X61=X62,Y61=Y62,Z62&gt;Z61)),1,0)</f>
        <v>0</v>
      </c>
      <c r="AC62" s="12">
        <f>Z62+Y62*1000+X62*100000+AA62*10000000+INDEX('Ronde 1'!$AC$6:$AC$95,MATCH(B62,'Ronde 1'!$B$6:$B$62,0),1)</f>
        <v>308329</v>
      </c>
      <c r="AD62" s="1">
        <f t="shared" si="102"/>
        <v>20</v>
      </c>
    </row>
    <row r="63" spans="1:30">
      <c r="AC63" s="12"/>
    </row>
    <row r="64" spans="1:30">
      <c r="AC64" s="12"/>
    </row>
    <row r="65" spans="29:29">
      <c r="AC65" s="12"/>
    </row>
  </sheetData>
  <sheetProtection sheet="1" objects="1" scenarios="1" selectLockedCells="1"/>
  <mergeCells count="85">
    <mergeCell ref="N54:R54"/>
    <mergeCell ref="S54:W54"/>
    <mergeCell ref="X54:Z54"/>
    <mergeCell ref="AA54:AA55"/>
    <mergeCell ref="D59:H59"/>
    <mergeCell ref="I59:M59"/>
    <mergeCell ref="N59:R59"/>
    <mergeCell ref="S59:W59"/>
    <mergeCell ref="X59:Z59"/>
    <mergeCell ref="AA59:AA60"/>
    <mergeCell ref="N44:R44"/>
    <mergeCell ref="S44:W44"/>
    <mergeCell ref="X44:Z44"/>
    <mergeCell ref="AA44:AA45"/>
    <mergeCell ref="D49:H49"/>
    <mergeCell ref="I49:M49"/>
    <mergeCell ref="N49:R49"/>
    <mergeCell ref="S49:W49"/>
    <mergeCell ref="X49:Z49"/>
    <mergeCell ref="AA49:AA50"/>
    <mergeCell ref="N34:R34"/>
    <mergeCell ref="S34:W34"/>
    <mergeCell ref="X34:Z34"/>
    <mergeCell ref="AA34:AA35"/>
    <mergeCell ref="D39:H39"/>
    <mergeCell ref="I39:M39"/>
    <mergeCell ref="N39:R39"/>
    <mergeCell ref="S39:W39"/>
    <mergeCell ref="X39:Z39"/>
    <mergeCell ref="AA39:AA40"/>
    <mergeCell ref="N24:R24"/>
    <mergeCell ref="S24:W24"/>
    <mergeCell ref="X24:Z24"/>
    <mergeCell ref="AA24:AA25"/>
    <mergeCell ref="D29:H29"/>
    <mergeCell ref="I29:M29"/>
    <mergeCell ref="N29:R29"/>
    <mergeCell ref="S29:W29"/>
    <mergeCell ref="X29:Z29"/>
    <mergeCell ref="AA29:AA30"/>
    <mergeCell ref="X14:Z14"/>
    <mergeCell ref="AA14:AA15"/>
    <mergeCell ref="D19:H19"/>
    <mergeCell ref="I19:M19"/>
    <mergeCell ref="N19:R19"/>
    <mergeCell ref="S19:W19"/>
    <mergeCell ref="X19:Z19"/>
    <mergeCell ref="AA19:AA20"/>
    <mergeCell ref="AD4:AD5"/>
    <mergeCell ref="D9:H9"/>
    <mergeCell ref="I9:M9"/>
    <mergeCell ref="N9:R9"/>
    <mergeCell ref="S9:W9"/>
    <mergeCell ref="X9:Z9"/>
    <mergeCell ref="AA9:AA10"/>
    <mergeCell ref="X4:Z4"/>
    <mergeCell ref="AA4:AA5"/>
    <mergeCell ref="A61:A62"/>
    <mergeCell ref="D4:H4"/>
    <mergeCell ref="I4:M4"/>
    <mergeCell ref="N4:R4"/>
    <mergeCell ref="S4:W4"/>
    <mergeCell ref="D14:H14"/>
    <mergeCell ref="I14:M14"/>
    <mergeCell ref="A56:A57"/>
    <mergeCell ref="A51:A52"/>
    <mergeCell ref="D54:H54"/>
    <mergeCell ref="I54:M54"/>
    <mergeCell ref="A46:A47"/>
    <mergeCell ref="A41:A42"/>
    <mergeCell ref="D44:H44"/>
    <mergeCell ref="I44:M44"/>
    <mergeCell ref="A36:A37"/>
    <mergeCell ref="A31:A32"/>
    <mergeCell ref="D34:H34"/>
    <mergeCell ref="I34:M34"/>
    <mergeCell ref="A26:A27"/>
    <mergeCell ref="A21:A22"/>
    <mergeCell ref="D24:H24"/>
    <mergeCell ref="I24:M24"/>
    <mergeCell ref="A16:A17"/>
    <mergeCell ref="A11:A12"/>
    <mergeCell ref="N14:R14"/>
    <mergeCell ref="S14:W14"/>
    <mergeCell ref="A6:A7"/>
  </mergeCells>
  <conditionalFormatting sqref="AA6:AA7 AA11:AA12 AA16:AA17 AA21:AA22 AA26:AA27 AA31:AA32 AA36:AA37 AA41:AA42 AA46:AA47 AA51:AA52 AA56:AA57 AA61:AA62">
    <cfRule type="cellIs" dxfId="15" priority="1" operator="equal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showGridLines="0" workbookViewId="0">
      <selection activeCell="C21" sqref="C21"/>
    </sheetView>
  </sheetViews>
  <sheetFormatPr baseColWidth="10" defaultRowHeight="15"/>
  <cols>
    <col min="1" max="1" width="4.42578125" style="1" customWidth="1"/>
    <col min="2" max="2" width="3.7109375" style="1" customWidth="1"/>
    <col min="3" max="16384" width="11.42578125" style="1"/>
  </cols>
  <sheetData>
    <row r="1" spans="1:3">
      <c r="A1" s="30" t="s">
        <v>65</v>
      </c>
      <c r="B1" s="10">
        <v>1</v>
      </c>
      <c r="C1" s="1" t="str">
        <f>INDEX('Ronde 2'!$B$6:$B$62,MATCH(B1,'Ronde 2'!$AD$6:$AD$62,0),1)</f>
        <v>EBC 1</v>
      </c>
    </row>
    <row r="2" spans="1:3">
      <c r="A2" s="30"/>
      <c r="B2" s="10">
        <v>2</v>
      </c>
      <c r="C2" s="1" t="str">
        <f>INDEX('Ronde 2'!$B$6:$B$62,MATCH(B2,'Ronde 2'!$AD$6:$AD$62,0),1)</f>
        <v>BCA 2</v>
      </c>
    </row>
    <row r="3" spans="1:3">
      <c r="A3" s="30"/>
      <c r="B3" s="10">
        <v>3</v>
      </c>
      <c r="C3" s="1" t="str">
        <f>INDEX('Ronde 2'!$B$6:$B$95,MATCH(B3,'Ronde 2'!$AD$6:$AD$62,0),1)</f>
        <v>PARMAIN 1</v>
      </c>
    </row>
    <row r="4" spans="1:3">
      <c r="A4" s="30"/>
      <c r="B4" s="10">
        <v>4</v>
      </c>
      <c r="C4" s="1" t="str">
        <f>INDEX('Ronde 2'!$B$6:$B$95,MATCH(B4,'Ronde 2'!$AD$6:$AD$62,0),1)</f>
        <v>PARMAIN 2</v>
      </c>
    </row>
    <row r="5" spans="1:3">
      <c r="A5" s="30"/>
      <c r="B5" s="10">
        <v>5</v>
      </c>
      <c r="C5" s="1" t="str">
        <f>INDEX('Ronde 2'!$B$6:$B$95,MATCH(B5,'Ronde 2'!$AD$6:$AD$62,0),1)</f>
        <v>AVT 1</v>
      </c>
    </row>
    <row r="6" spans="1:3">
      <c r="A6" s="31"/>
      <c r="B6" s="13">
        <v>6</v>
      </c>
      <c r="C6" s="13" t="str">
        <f>INDEX('Ronde 2'!$B$6:$B$95,MATCH(B6,'Ronde 2'!$AD$6:$AD$62,0),1)</f>
        <v>SH 1</v>
      </c>
    </row>
    <row r="7" spans="1:3">
      <c r="A7" s="33" t="s">
        <v>66</v>
      </c>
      <c r="B7" s="15">
        <v>7</v>
      </c>
      <c r="C7" s="15" t="str">
        <f>INDEX('Ronde 2'!$B$6:$B$95,MATCH(B7,'Ronde 2'!$AD$6:$AD$62,0),1)</f>
        <v>BCE</v>
      </c>
    </row>
    <row r="8" spans="1:3">
      <c r="A8" s="30"/>
      <c r="B8" s="10">
        <v>8</v>
      </c>
      <c r="C8" s="10" t="str">
        <f>INDEX('Ronde 2'!$B$6:$B$95,MATCH(B8,'Ronde 2'!$AD$6:$AD$62,0),1)</f>
        <v>USOB 1</v>
      </c>
    </row>
    <row r="9" spans="1:3">
      <c r="A9" s="30"/>
      <c r="B9" s="10">
        <v>9</v>
      </c>
      <c r="C9" s="10" t="str">
        <f>INDEX('Ronde 2'!$B$6:$B$95,MATCH(B9,'Ronde 2'!$AD$6:$AD$62,0),1)</f>
        <v>BCDG 1</v>
      </c>
    </row>
    <row r="10" spans="1:3">
      <c r="A10" s="30"/>
      <c r="B10" s="10">
        <v>10</v>
      </c>
      <c r="C10" s="10" t="str">
        <f>INDEX('Ronde 2'!$B$6:$B$95,MATCH(B10,'Ronde 2'!$AD$6:$AD$62,0),1)</f>
        <v>BCP</v>
      </c>
    </row>
    <row r="11" spans="1:3">
      <c r="A11" s="30"/>
      <c r="B11" s="10">
        <v>11</v>
      </c>
      <c r="C11" s="10" t="str">
        <f>INDEX('Ronde 2'!$B$6:$B$95,MATCH(B11,'Ronde 2'!$AD$6:$AD$62,0),1)</f>
        <v>USEE</v>
      </c>
    </row>
    <row r="12" spans="1:3">
      <c r="A12" s="30"/>
      <c r="B12" s="10">
        <v>12</v>
      </c>
      <c r="C12" s="10" t="str">
        <f>INDEX('Ronde 2'!$B$6:$B$95,MATCH(B12,'Ronde 2'!$AD$6:$AD$62,0),1)</f>
        <v>EBC 2</v>
      </c>
    </row>
    <row r="13" spans="1:3">
      <c r="A13" s="30"/>
      <c r="B13" s="10">
        <v>13</v>
      </c>
      <c r="C13" s="10" t="str">
        <f>INDEX('Ronde 2'!$B$6:$B$95,MATCH(B13,'Ronde 2'!$AD$6:$AD$62,0),1)</f>
        <v>BCA 1</v>
      </c>
    </row>
    <row r="14" spans="1:3">
      <c r="A14" s="30"/>
      <c r="B14" s="10">
        <v>14</v>
      </c>
      <c r="C14" s="10" t="str">
        <f>INDEX('Ronde 2'!$B$6:$B$95,MATCH(B14,'Ronde 2'!$AD$6:$AD$62,0),1)</f>
        <v>BCDG 2</v>
      </c>
    </row>
    <row r="15" spans="1:3">
      <c r="A15" s="30"/>
      <c r="B15" s="10">
        <v>15</v>
      </c>
      <c r="C15" s="10" t="str">
        <f>INDEX('Ronde 2'!$B$6:$B$95,MATCH(B15,'Ronde 2'!$AD$6:$AD$62,0),1)</f>
        <v>ASSG 1</v>
      </c>
    </row>
    <row r="16" spans="1:3">
      <c r="A16" s="30"/>
      <c r="B16" s="10">
        <v>16</v>
      </c>
      <c r="C16" s="10" t="str">
        <f>INDEX('Ronde 2'!$B$6:$B$95,MATCH(B16,'Ronde 2'!$AD$6:$AD$62,0),1)</f>
        <v>ASSG 2</v>
      </c>
    </row>
    <row r="17" spans="1:3">
      <c r="A17" s="30"/>
      <c r="B17" s="10">
        <v>17</v>
      </c>
      <c r="C17" s="10" t="str">
        <f>INDEX('Ronde 2'!$B$6:$B$95,MATCH(B17,'Ronde 2'!$AD$6:$AD$62,0),1)</f>
        <v>APB</v>
      </c>
    </row>
    <row r="18" spans="1:3">
      <c r="A18" s="31"/>
      <c r="B18" s="13">
        <v>18</v>
      </c>
      <c r="C18" s="13" t="str">
        <f>INDEX('Ronde 2'!$B$6:$B$95,MATCH(B18,'Ronde 2'!$AD$6:$AD$62,0),1)</f>
        <v>AVT 2</v>
      </c>
    </row>
    <row r="19" spans="1:3">
      <c r="A19" s="32" t="s">
        <v>67</v>
      </c>
      <c r="B19" s="1">
        <v>19</v>
      </c>
      <c r="C19" s="1" t="str">
        <f>INDEX('Ronde 2'!$B$6:$B$95,MATCH(B19,'Ronde 2'!$AD$6:$AD$62,0),1)</f>
        <v>VAUREAL</v>
      </c>
    </row>
    <row r="20" spans="1:3">
      <c r="A20" s="32"/>
      <c r="B20" s="1">
        <v>20</v>
      </c>
      <c r="C20" s="1" t="str">
        <f>INDEX('Ronde 2'!$B$6:$B$95,MATCH(B20,'Ronde 2'!$AD$6:$AD$62,0),1)</f>
        <v>BCM 1</v>
      </c>
    </row>
    <row r="21" spans="1:3">
      <c r="A21" s="32"/>
      <c r="B21" s="1">
        <v>21</v>
      </c>
      <c r="C21" s="1" t="str">
        <f>INDEX('Ronde 2'!$B$6:$B$95,MATCH(B21,'Ronde 2'!$AD$6:$AD$62,0),1)</f>
        <v>SH 2</v>
      </c>
    </row>
    <row r="22" spans="1:3">
      <c r="A22" s="32"/>
      <c r="B22" s="1">
        <v>22</v>
      </c>
      <c r="C22" s="1" t="str">
        <f>INDEX('Ronde 2'!$B$6:$B$95,MATCH(B22,'Ronde 2'!$AD$6:$AD$62,0),1)</f>
        <v>USOB 2</v>
      </c>
    </row>
    <row r="23" spans="1:3">
      <c r="A23" s="32"/>
      <c r="B23" s="1">
        <v>23</v>
      </c>
      <c r="C23" s="1" t="str">
        <f>INDEX('Ronde 2'!$B$6:$B$95,MATCH(B23,'Ronde 2'!$AD$6:$AD$62,0),1)</f>
        <v>BB</v>
      </c>
    </row>
    <row r="24" spans="1:3">
      <c r="A24" s="32"/>
      <c r="B24" s="1">
        <v>24</v>
      </c>
      <c r="C24" s="1" t="str">
        <f>INDEX('Ronde 2'!$B$6:$B$95,MATCH(B24,'Ronde 2'!$AD$6:$AD$62,0),1)</f>
        <v>BCM 2</v>
      </c>
    </row>
  </sheetData>
  <mergeCells count="3">
    <mergeCell ref="A1:A6"/>
    <mergeCell ref="A7:A18"/>
    <mergeCell ref="A19:A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AD65"/>
  <sheetViews>
    <sheetView showGridLines="0" workbookViewId="0">
      <selection activeCell="B6" sqref="B6"/>
    </sheetView>
  </sheetViews>
  <sheetFormatPr baseColWidth="10" defaultRowHeight="15"/>
  <cols>
    <col min="1" max="1" width="11.42578125" style="1"/>
    <col min="2" max="2" width="28" style="1" customWidth="1"/>
    <col min="3" max="3" width="11.42578125" style="1" hidden="1" customWidth="1"/>
    <col min="4" max="27" width="4.85546875" style="1" customWidth="1"/>
    <col min="28" max="28" width="11.42578125" style="10"/>
    <col min="29" max="29" width="9" style="1" hidden="1" customWidth="1"/>
    <col min="30" max="16384" width="11.42578125" style="1"/>
  </cols>
  <sheetData>
    <row r="2" spans="1:30">
      <c r="A2" s="3" t="s">
        <v>60</v>
      </c>
      <c r="B2" s="3" t="s">
        <v>59</v>
      </c>
      <c r="C2" s="3" t="s">
        <v>62</v>
      </c>
    </row>
    <row r="4" spans="1:30">
      <c r="D4" s="25" t="s">
        <v>50</v>
      </c>
      <c r="E4" s="25"/>
      <c r="F4" s="25"/>
      <c r="G4" s="25"/>
      <c r="H4" s="25"/>
      <c r="I4" s="26" t="s">
        <v>51</v>
      </c>
      <c r="J4" s="23"/>
      <c r="K4" s="23"/>
      <c r="L4" s="23"/>
      <c r="M4" s="27"/>
      <c r="N4" s="26" t="s">
        <v>52</v>
      </c>
      <c r="O4" s="23"/>
      <c r="P4" s="23"/>
      <c r="Q4" s="23"/>
      <c r="R4" s="27"/>
      <c r="S4" s="23" t="s">
        <v>53</v>
      </c>
      <c r="T4" s="23"/>
      <c r="U4" s="23"/>
      <c r="V4" s="23"/>
      <c r="W4" s="27"/>
      <c r="X4" s="26" t="s">
        <v>54</v>
      </c>
      <c r="Y4" s="23"/>
      <c r="Z4" s="23"/>
      <c r="AA4" s="23" t="s">
        <v>58</v>
      </c>
      <c r="AD4" s="25" t="s">
        <v>63</v>
      </c>
    </row>
    <row r="5" spans="1:30">
      <c r="D5" s="4">
        <v>1</v>
      </c>
      <c r="E5" s="4">
        <v>2</v>
      </c>
      <c r="F5" s="4">
        <v>3</v>
      </c>
      <c r="G5" s="4" t="s">
        <v>55</v>
      </c>
      <c r="H5" s="4" t="s">
        <v>56</v>
      </c>
      <c r="I5" s="5">
        <v>1</v>
      </c>
      <c r="J5" s="4">
        <v>2</v>
      </c>
      <c r="K5" s="4">
        <v>3</v>
      </c>
      <c r="L5" s="4" t="s">
        <v>55</v>
      </c>
      <c r="M5" s="6" t="s">
        <v>56</v>
      </c>
      <c r="N5" s="5">
        <v>1</v>
      </c>
      <c r="O5" s="4">
        <v>2</v>
      </c>
      <c r="P5" s="4">
        <v>3</v>
      </c>
      <c r="Q5" s="4" t="s">
        <v>55</v>
      </c>
      <c r="R5" s="6" t="s">
        <v>56</v>
      </c>
      <c r="S5" s="4">
        <v>1</v>
      </c>
      <c r="T5" s="4">
        <v>2</v>
      </c>
      <c r="U5" s="4">
        <v>3</v>
      </c>
      <c r="V5" s="4" t="s">
        <v>55</v>
      </c>
      <c r="W5" s="6" t="s">
        <v>56</v>
      </c>
      <c r="X5" s="4" t="s">
        <v>56</v>
      </c>
      <c r="Y5" s="4" t="s">
        <v>55</v>
      </c>
      <c r="Z5" s="4" t="s">
        <v>57</v>
      </c>
      <c r="AA5" s="24"/>
      <c r="AD5" s="25"/>
    </row>
    <row r="6" spans="1:30">
      <c r="A6" s="28">
        <f>'Ronde 2'!A61+1</f>
        <v>25</v>
      </c>
      <c r="B6" s="7" t="s">
        <v>36</v>
      </c>
      <c r="C6" s="1" t="str">
        <f>B7</f>
        <v>EBC 1</v>
      </c>
      <c r="D6" s="7">
        <v>21</v>
      </c>
      <c r="E6" s="7">
        <v>21</v>
      </c>
      <c r="F6" s="7"/>
      <c r="G6" s="1">
        <f>IF(D6&gt;D7,1,0)+IF(E6&gt;E7,1,0)+IF(F6&gt;F7,1,0)</f>
        <v>2</v>
      </c>
      <c r="H6" s="1">
        <f>IF(G6&gt;G7,1,0)</f>
        <v>1</v>
      </c>
      <c r="I6" s="8">
        <v>16</v>
      </c>
      <c r="J6" s="9">
        <v>8</v>
      </c>
      <c r="K6" s="9"/>
      <c r="L6" s="10">
        <f>IF(I6&gt;I7,1,0)+IF(J6&gt;J7,1,0)+IF(K6&gt;K7,1,0)</f>
        <v>0</v>
      </c>
      <c r="M6" s="11">
        <f>IF(L6&gt;L7,1,0)</f>
        <v>0</v>
      </c>
      <c r="N6" s="8">
        <v>13</v>
      </c>
      <c r="O6" s="9">
        <v>19</v>
      </c>
      <c r="P6" s="9"/>
      <c r="Q6" s="10">
        <f t="shared" ref="Q6" si="0">IF(N6&gt;N7,1,0)+IF(O6&gt;O7,1,0)+IF(P6&gt;P7,1,0)</f>
        <v>0</v>
      </c>
      <c r="R6" s="11">
        <f t="shared" ref="R6" si="1">IF(Q6&gt;Q7,1,0)</f>
        <v>0</v>
      </c>
      <c r="S6" s="9">
        <v>19</v>
      </c>
      <c r="T6" s="9">
        <v>21</v>
      </c>
      <c r="U6" s="9">
        <v>21</v>
      </c>
      <c r="V6" s="10">
        <f t="shared" ref="V6" si="2">IF(S6&gt;S7,1,0)+IF(T6&gt;T7,1,0)+IF(U6&gt;U7,1,0)</f>
        <v>2</v>
      </c>
      <c r="W6" s="11">
        <f t="shared" ref="W6" si="3">IF(V6&gt;V7,1,0)</f>
        <v>1</v>
      </c>
      <c r="X6" s="1">
        <f>H6+M6+R6+W6</f>
        <v>2</v>
      </c>
      <c r="Y6" s="1">
        <f>G6+L6+Q6+V6</f>
        <v>4</v>
      </c>
      <c r="Z6" s="1">
        <f>SUM(D6:F6,I6:K6,N6:P6,S6:U6)</f>
        <v>159</v>
      </c>
      <c r="AA6" s="10">
        <f>IF(OR(X6&gt;X7,AND(X6=X7,Y6&gt;Y7),AND(X6=X7,Y6=Y7,Z6&gt;Z7)),1,0)</f>
        <v>0</v>
      </c>
      <c r="AC6" s="12">
        <f>Z6+Y6*1000+X6*100000+AA6*10000000+INDEX('Ronde 2'!$AC$6:$AC$95,MATCH(B6,'Ronde 2'!$B$6:$B$62,0),1)</f>
        <v>20918491</v>
      </c>
      <c r="AD6" s="1">
        <f>RANK(AC6,$AC$6:$AC$62)</f>
        <v>7</v>
      </c>
    </row>
    <row r="7" spans="1:30">
      <c r="A7" s="29"/>
      <c r="B7" s="7" t="s">
        <v>31</v>
      </c>
      <c r="C7" s="1" t="str">
        <f>B6</f>
        <v>PARMAIN 2</v>
      </c>
      <c r="D7" s="7">
        <v>8</v>
      </c>
      <c r="E7" s="7">
        <v>15</v>
      </c>
      <c r="F7" s="7"/>
      <c r="G7" s="1">
        <f>IF(D6&lt;D7,1,0)+IF(E6&lt;E7,1,0)+IF(F6&lt;F7,1,0)</f>
        <v>0</v>
      </c>
      <c r="H7" s="1">
        <f>IF(G6&lt;G7,1,0)</f>
        <v>0</v>
      </c>
      <c r="I7" s="8">
        <v>21</v>
      </c>
      <c r="J7" s="9">
        <v>21</v>
      </c>
      <c r="K7" s="9"/>
      <c r="L7" s="10">
        <f>IF(I6&lt;I7,1,0)+IF(J6&lt;J7,1,0)+IF(K6&lt;K7,1,0)</f>
        <v>2</v>
      </c>
      <c r="M7" s="11">
        <f>IF(L6&lt;L7,1,0)</f>
        <v>1</v>
      </c>
      <c r="N7" s="8">
        <v>21</v>
      </c>
      <c r="O7" s="9">
        <v>21</v>
      </c>
      <c r="P7" s="9"/>
      <c r="Q7" s="10">
        <f t="shared" ref="Q7" si="4">IF(N6&lt;N7,1,0)+IF(O6&lt;O7,1,0)+IF(P6&lt;P7,1,0)</f>
        <v>2</v>
      </c>
      <c r="R7" s="11">
        <f t="shared" ref="R7" si="5">IF(Q6&lt;Q7,1,0)</f>
        <v>1</v>
      </c>
      <c r="S7" s="9">
        <v>21</v>
      </c>
      <c r="T7" s="9">
        <v>12</v>
      </c>
      <c r="U7" s="9">
        <v>17</v>
      </c>
      <c r="V7" s="10">
        <f t="shared" ref="V7" si="6">IF(S6&lt;S7,1,0)+IF(T6&lt;T7,1,0)+IF(U6&lt;U7,1,0)</f>
        <v>1</v>
      </c>
      <c r="W7" s="11">
        <f t="shared" ref="W7" si="7">IF(V6&lt;V7,1,0)</f>
        <v>0</v>
      </c>
      <c r="X7" s="1">
        <f>H7+M7+R7+W7</f>
        <v>2</v>
      </c>
      <c r="Y7" s="1">
        <f>G7+L7+Q7+V7</f>
        <v>5</v>
      </c>
      <c r="Z7" s="1">
        <f>SUM(D7:F7,I7:K7,N7:P7,S7:U7)</f>
        <v>157</v>
      </c>
      <c r="AA7" s="10">
        <f>IF(OR(X7&gt;X6,AND(X6=X7,Y7&gt;Y6),AND(X6=X7,Y6=Y7,Z7&gt;Z6)),1,0)</f>
        <v>1</v>
      </c>
      <c r="AC7" s="12">
        <f>Z7+Y7*1000+X7*100000+AA7*10000000+INDEX('Ronde 2'!$AC$6:$AC$95,MATCH(B7,'Ronde 2'!$B$6:$B$62,0),1)</f>
        <v>31021535</v>
      </c>
      <c r="AD7" s="1">
        <f>RANK(AC7,$AC$6:$AC$62)</f>
        <v>3</v>
      </c>
    </row>
    <row r="8" spans="1:30">
      <c r="AC8" s="12"/>
    </row>
    <row r="9" spans="1:30">
      <c r="D9" s="25" t="s">
        <v>50</v>
      </c>
      <c r="E9" s="25"/>
      <c r="F9" s="25"/>
      <c r="G9" s="25"/>
      <c r="H9" s="25"/>
      <c r="I9" s="26" t="s">
        <v>51</v>
      </c>
      <c r="J9" s="23"/>
      <c r="K9" s="23"/>
      <c r="L9" s="23"/>
      <c r="M9" s="27"/>
      <c r="N9" s="26" t="s">
        <v>52</v>
      </c>
      <c r="O9" s="23"/>
      <c r="P9" s="23"/>
      <c r="Q9" s="23"/>
      <c r="R9" s="27"/>
      <c r="S9" s="23" t="s">
        <v>53</v>
      </c>
      <c r="T9" s="23"/>
      <c r="U9" s="23"/>
      <c r="V9" s="23"/>
      <c r="W9" s="27"/>
      <c r="X9" s="26" t="s">
        <v>54</v>
      </c>
      <c r="Y9" s="23"/>
      <c r="Z9" s="23"/>
      <c r="AA9" s="23" t="s">
        <v>58</v>
      </c>
      <c r="AC9" s="12"/>
    </row>
    <row r="10" spans="1:30">
      <c r="D10" s="4">
        <v>1</v>
      </c>
      <c r="E10" s="4">
        <v>2</v>
      </c>
      <c r="F10" s="4">
        <v>3</v>
      </c>
      <c r="G10" s="4" t="s">
        <v>55</v>
      </c>
      <c r="H10" s="4" t="s">
        <v>56</v>
      </c>
      <c r="I10" s="5">
        <v>1</v>
      </c>
      <c r="J10" s="4">
        <v>2</v>
      </c>
      <c r="K10" s="4">
        <v>3</v>
      </c>
      <c r="L10" s="4" t="s">
        <v>55</v>
      </c>
      <c r="M10" s="6" t="s">
        <v>56</v>
      </c>
      <c r="N10" s="5">
        <v>1</v>
      </c>
      <c r="O10" s="4">
        <v>2</v>
      </c>
      <c r="P10" s="4">
        <v>3</v>
      </c>
      <c r="Q10" s="4" t="s">
        <v>55</v>
      </c>
      <c r="R10" s="6" t="s">
        <v>56</v>
      </c>
      <c r="S10" s="4">
        <v>1</v>
      </c>
      <c r="T10" s="4">
        <v>2</v>
      </c>
      <c r="U10" s="4">
        <v>3</v>
      </c>
      <c r="V10" s="4" t="s">
        <v>55</v>
      </c>
      <c r="W10" s="6" t="s">
        <v>56</v>
      </c>
      <c r="X10" s="4" t="s">
        <v>56</v>
      </c>
      <c r="Y10" s="4" t="s">
        <v>55</v>
      </c>
      <c r="Z10" s="4" t="s">
        <v>57</v>
      </c>
      <c r="AA10" s="24"/>
      <c r="AC10" s="12"/>
    </row>
    <row r="11" spans="1:30">
      <c r="A11" s="28">
        <f>A6+1</f>
        <v>26</v>
      </c>
      <c r="B11" s="7" t="s">
        <v>71</v>
      </c>
      <c r="C11" s="1" t="str">
        <f>B12</f>
        <v>AVT 1</v>
      </c>
      <c r="D11" s="7">
        <v>8</v>
      </c>
      <c r="E11" s="7">
        <v>8</v>
      </c>
      <c r="F11" s="7"/>
      <c r="G11" s="1">
        <f>IF(D11&gt;D12,1,0)+IF(E11&gt;E12,1,0)+IF(F11&gt;F12,1,0)</f>
        <v>0</v>
      </c>
      <c r="H11" s="1">
        <f>IF(G11&gt;G12,1,0)</f>
        <v>0</v>
      </c>
      <c r="I11" s="8">
        <v>10</v>
      </c>
      <c r="J11" s="9">
        <v>12</v>
      </c>
      <c r="K11" s="9"/>
      <c r="L11" s="10">
        <f>IF(I11&gt;I12,1,0)+IF(J11&gt;J12,1,0)+IF(K11&gt;K12,1,0)</f>
        <v>0</v>
      </c>
      <c r="M11" s="11">
        <f>IF(L11&gt;L12,1,0)</f>
        <v>0</v>
      </c>
      <c r="N11" s="8">
        <v>18</v>
      </c>
      <c r="O11" s="9">
        <v>11</v>
      </c>
      <c r="P11" s="9"/>
      <c r="Q11" s="10">
        <f t="shared" ref="Q11" si="8">IF(N11&gt;N12,1,0)+IF(O11&gt;O12,1,0)+IF(P11&gt;P12,1,0)</f>
        <v>0</v>
      </c>
      <c r="R11" s="11">
        <f t="shared" ref="R11" si="9">IF(Q11&gt;Q12,1,0)</f>
        <v>0</v>
      </c>
      <c r="S11" s="9">
        <v>10</v>
      </c>
      <c r="T11" s="9">
        <v>6</v>
      </c>
      <c r="U11" s="9"/>
      <c r="V11" s="10">
        <f t="shared" ref="V11" si="10">IF(S11&gt;S12,1,0)+IF(T11&gt;T12,1,0)+IF(U11&gt;U12,1,0)</f>
        <v>0</v>
      </c>
      <c r="W11" s="11">
        <f t="shared" ref="W11" si="11">IF(V11&gt;V12,1,0)</f>
        <v>0</v>
      </c>
      <c r="X11" s="1">
        <f>H11+M11+R11+W11</f>
        <v>0</v>
      </c>
      <c r="Y11" s="1">
        <f>G11+L11+Q11+V11</f>
        <v>0</v>
      </c>
      <c r="Z11" s="1">
        <f>SUM(D11:F11,I11:K11,N11:P11,S11:U11)</f>
        <v>83</v>
      </c>
      <c r="AA11" s="10">
        <f>IF(OR(X11&gt;X12,AND(X11=X12,Y11&gt;Y12),AND(X11=X12,Y11=Y12,Z11&gt;Z12)),1,0)</f>
        <v>0</v>
      </c>
      <c r="AC11" s="12">
        <f>Z11+Y11*1000+X11*100000+AA11*10000000+INDEX('Ronde 2'!$AC$6:$AC$95,MATCH(B11,'Ronde 2'!$B$6:$B$62,0),1)</f>
        <v>20715464</v>
      </c>
      <c r="AD11" s="1">
        <f t="shared" ref="AD11:AD12" si="12">RANK(AC11,$AC$6:$AC$62)</f>
        <v>9</v>
      </c>
    </row>
    <row r="12" spans="1:30">
      <c r="A12" s="29"/>
      <c r="B12" s="7" t="s">
        <v>43</v>
      </c>
      <c r="C12" s="1" t="str">
        <f>B11</f>
        <v>BCA 2</v>
      </c>
      <c r="D12" s="7">
        <v>21</v>
      </c>
      <c r="E12" s="7">
        <v>21</v>
      </c>
      <c r="F12" s="7"/>
      <c r="G12" s="1">
        <f>IF(D11&lt;D12,1,0)+IF(E11&lt;E12,1,0)+IF(F11&lt;F12,1,0)</f>
        <v>2</v>
      </c>
      <c r="H12" s="1">
        <f>IF(G11&lt;G12,1,0)</f>
        <v>1</v>
      </c>
      <c r="I12" s="8">
        <v>21</v>
      </c>
      <c r="J12" s="9">
        <v>21</v>
      </c>
      <c r="K12" s="9"/>
      <c r="L12" s="10">
        <f>IF(I11&lt;I12,1,0)+IF(J11&lt;J12,1,0)+IF(K11&lt;K12,1,0)</f>
        <v>2</v>
      </c>
      <c r="M12" s="11">
        <f>IF(L11&lt;L12,1,0)</f>
        <v>1</v>
      </c>
      <c r="N12" s="8">
        <v>21</v>
      </c>
      <c r="O12" s="9">
        <v>21</v>
      </c>
      <c r="P12" s="9"/>
      <c r="Q12" s="10">
        <f t="shared" ref="Q12" si="13">IF(N11&lt;N12,1,0)+IF(O11&lt;O12,1,0)+IF(P11&lt;P12,1,0)</f>
        <v>2</v>
      </c>
      <c r="R12" s="11">
        <f t="shared" ref="R12" si="14">IF(Q11&lt;Q12,1,0)</f>
        <v>1</v>
      </c>
      <c r="S12" s="9">
        <v>21</v>
      </c>
      <c r="T12" s="9">
        <v>21</v>
      </c>
      <c r="U12" s="9"/>
      <c r="V12" s="10">
        <f t="shared" ref="V12" si="15">IF(S11&lt;S12,1,0)+IF(T11&lt;T12,1,0)+IF(U11&lt;U12,1,0)</f>
        <v>2</v>
      </c>
      <c r="W12" s="11">
        <f t="shared" ref="W12" si="16">IF(V11&lt;V12,1,0)</f>
        <v>1</v>
      </c>
      <c r="X12" s="1">
        <f>H12+M12+R12+W12</f>
        <v>4</v>
      </c>
      <c r="Y12" s="1">
        <f>G12+L12+Q12+V12</f>
        <v>8</v>
      </c>
      <c r="Z12" s="1">
        <f>SUM(D12:F12,I12:K12,N12:P12,S12:U12)</f>
        <v>168</v>
      </c>
      <c r="AA12" s="10">
        <f>IF(OR(X12&gt;X11,AND(X11=X12,Y12&gt;Y11),AND(X11=X12,Y11=Y12,Z12&gt;Z11)),1,0)</f>
        <v>1</v>
      </c>
      <c r="AC12" s="12">
        <f>Z12+Y12*1000+X12*100000+AA12*10000000+INDEX('Ronde 2'!$AC$6:$AC$95,MATCH(B12,'Ronde 2'!$B$6:$B$62,0),1)</f>
        <v>31022576</v>
      </c>
      <c r="AD12" s="1">
        <f t="shared" si="12"/>
        <v>2</v>
      </c>
    </row>
    <row r="13" spans="1:30">
      <c r="AC13" s="12"/>
    </row>
    <row r="14" spans="1:30">
      <c r="D14" s="25" t="s">
        <v>50</v>
      </c>
      <c r="E14" s="25"/>
      <c r="F14" s="25"/>
      <c r="G14" s="25"/>
      <c r="H14" s="25"/>
      <c r="I14" s="26" t="s">
        <v>51</v>
      </c>
      <c r="J14" s="23"/>
      <c r="K14" s="23"/>
      <c r="L14" s="23"/>
      <c r="M14" s="27"/>
      <c r="N14" s="26" t="s">
        <v>52</v>
      </c>
      <c r="O14" s="23"/>
      <c r="P14" s="23"/>
      <c r="Q14" s="23"/>
      <c r="R14" s="27"/>
      <c r="S14" s="23" t="s">
        <v>53</v>
      </c>
      <c r="T14" s="23"/>
      <c r="U14" s="23"/>
      <c r="V14" s="23"/>
      <c r="W14" s="27"/>
      <c r="X14" s="26" t="s">
        <v>54</v>
      </c>
      <c r="Y14" s="23"/>
      <c r="Z14" s="23"/>
      <c r="AA14" s="23" t="s">
        <v>58</v>
      </c>
      <c r="AC14" s="12"/>
    </row>
    <row r="15" spans="1:30">
      <c r="D15" s="4">
        <v>1</v>
      </c>
      <c r="E15" s="4">
        <v>2</v>
      </c>
      <c r="F15" s="4">
        <v>3</v>
      </c>
      <c r="G15" s="4" t="s">
        <v>55</v>
      </c>
      <c r="H15" s="4" t="s">
        <v>56</v>
      </c>
      <c r="I15" s="5">
        <v>1</v>
      </c>
      <c r="J15" s="4">
        <v>2</v>
      </c>
      <c r="K15" s="4">
        <v>3</v>
      </c>
      <c r="L15" s="4" t="s">
        <v>55</v>
      </c>
      <c r="M15" s="6" t="s">
        <v>56</v>
      </c>
      <c r="N15" s="5">
        <v>1</v>
      </c>
      <c r="O15" s="4">
        <v>2</v>
      </c>
      <c r="P15" s="4">
        <v>3</v>
      </c>
      <c r="Q15" s="4" t="s">
        <v>55</v>
      </c>
      <c r="R15" s="6" t="s">
        <v>56</v>
      </c>
      <c r="S15" s="4">
        <v>1</v>
      </c>
      <c r="T15" s="4">
        <v>2</v>
      </c>
      <c r="U15" s="4">
        <v>3</v>
      </c>
      <c r="V15" s="4" t="s">
        <v>55</v>
      </c>
      <c r="W15" s="6" t="s">
        <v>56</v>
      </c>
      <c r="X15" s="4" t="s">
        <v>56</v>
      </c>
      <c r="Y15" s="4" t="s">
        <v>55</v>
      </c>
      <c r="Z15" s="4" t="s">
        <v>57</v>
      </c>
      <c r="AA15" s="24"/>
      <c r="AC15" s="12"/>
    </row>
    <row r="16" spans="1:30">
      <c r="A16" s="28">
        <f>A11+1</f>
        <v>27</v>
      </c>
      <c r="B16" s="7" t="s">
        <v>39</v>
      </c>
      <c r="C16" s="1" t="str">
        <f>B17</f>
        <v>PARMAIN 1</v>
      </c>
      <c r="D16" s="7">
        <v>8</v>
      </c>
      <c r="E16" s="7">
        <v>15</v>
      </c>
      <c r="F16" s="7"/>
      <c r="G16" s="1">
        <f>IF(D16&gt;D17,1,0)+IF(E16&gt;E17,1,0)+IF(F16&gt;F17,1,0)</f>
        <v>0</v>
      </c>
      <c r="H16" s="1">
        <f>IF(G16&gt;G17,1,0)</f>
        <v>0</v>
      </c>
      <c r="I16" s="8">
        <v>17</v>
      </c>
      <c r="J16" s="9">
        <v>16</v>
      </c>
      <c r="K16" s="9"/>
      <c r="L16" s="10">
        <f>IF(I16&gt;I17,1,0)+IF(J16&gt;J17,1,0)+IF(K16&gt;K17,1,0)</f>
        <v>0</v>
      </c>
      <c r="M16" s="11">
        <f>IF(L16&gt;L17,1,0)</f>
        <v>0</v>
      </c>
      <c r="N16" s="8">
        <v>20</v>
      </c>
      <c r="O16" s="9">
        <v>21</v>
      </c>
      <c r="P16" s="9">
        <v>17</v>
      </c>
      <c r="Q16" s="10">
        <f t="shared" ref="Q16" si="17">IF(N16&gt;N17,1,0)+IF(O16&gt;O17,1,0)+IF(P16&gt;P17,1,0)</f>
        <v>1</v>
      </c>
      <c r="R16" s="11">
        <f t="shared" ref="R16" si="18">IF(Q16&gt;Q17,1,0)</f>
        <v>0</v>
      </c>
      <c r="S16" s="9">
        <v>9</v>
      </c>
      <c r="T16" s="9">
        <v>10</v>
      </c>
      <c r="U16" s="9"/>
      <c r="V16" s="10">
        <f t="shared" ref="V16" si="19">IF(S16&gt;S17,1,0)+IF(T16&gt;T17,1,0)+IF(U16&gt;U17,1,0)</f>
        <v>0</v>
      </c>
      <c r="W16" s="11">
        <f t="shared" ref="W16" si="20">IF(V16&gt;V17,1,0)</f>
        <v>0</v>
      </c>
      <c r="X16" s="1">
        <f>H16+M16+R16+W16</f>
        <v>0</v>
      </c>
      <c r="Y16" s="1">
        <f>G16+L16+Q16+V16</f>
        <v>1</v>
      </c>
      <c r="Z16" s="1">
        <f>SUM(D16:F16,I16:K16,N16:P16,S16:U16)</f>
        <v>133</v>
      </c>
      <c r="AA16" s="10">
        <f>IF(OR(X16&gt;X17,AND(X16=X17,Y16&gt;Y17),AND(X16=X17,Y16=Y17,Z16&gt;Z17)),1,0)</f>
        <v>0</v>
      </c>
      <c r="AC16" s="12">
        <f>Z16+Y16*1000+X16*100000+AA16*10000000+INDEX('Ronde 2'!$AC$6:$AC$95,MATCH(B16,'Ronde 2'!$B$6:$B$62,0),1)</f>
        <v>20411487</v>
      </c>
      <c r="AD16" s="1">
        <f t="shared" ref="AD16:AD17" si="21">RANK(AC16,$AC$6:$AC$62)</f>
        <v>11</v>
      </c>
    </row>
    <row r="17" spans="1:30">
      <c r="A17" s="29"/>
      <c r="B17" s="7" t="s">
        <v>35</v>
      </c>
      <c r="C17" s="1" t="str">
        <f>B16</f>
        <v>SH 1</v>
      </c>
      <c r="D17" s="7">
        <v>15</v>
      </c>
      <c r="E17" s="7">
        <v>21</v>
      </c>
      <c r="F17" s="7"/>
      <c r="G17" s="1">
        <f>IF(D16&lt;D17,1,0)+IF(E16&lt;E17,1,0)+IF(F16&lt;F17,1,0)</f>
        <v>2</v>
      </c>
      <c r="H17" s="1">
        <f>IF(G16&lt;G17,1,0)</f>
        <v>1</v>
      </c>
      <c r="I17" s="8">
        <v>21</v>
      </c>
      <c r="J17" s="9">
        <v>21</v>
      </c>
      <c r="K17" s="9"/>
      <c r="L17" s="10">
        <f>IF(I16&lt;I17,1,0)+IF(J16&lt;J17,1,0)+IF(K16&lt;K17,1,0)</f>
        <v>2</v>
      </c>
      <c r="M17" s="11">
        <f>IF(L16&lt;L17,1,0)</f>
        <v>1</v>
      </c>
      <c r="N17" s="8">
        <v>22</v>
      </c>
      <c r="O17" s="9">
        <v>19</v>
      </c>
      <c r="P17" s="9">
        <v>21</v>
      </c>
      <c r="Q17" s="10">
        <f t="shared" ref="Q17" si="22">IF(N16&lt;N17,1,0)+IF(O16&lt;O17,1,0)+IF(P16&lt;P17,1,0)</f>
        <v>2</v>
      </c>
      <c r="R17" s="11">
        <f t="shared" ref="R17" si="23">IF(Q16&lt;Q17,1,0)</f>
        <v>1</v>
      </c>
      <c r="S17" s="9">
        <v>21</v>
      </c>
      <c r="T17" s="9">
        <v>21</v>
      </c>
      <c r="U17" s="9"/>
      <c r="V17" s="10">
        <f t="shared" ref="V17" si="24">IF(S16&lt;S17,1,0)+IF(T16&lt;T17,1,0)+IF(U16&lt;U17,1,0)</f>
        <v>2</v>
      </c>
      <c r="W17" s="11">
        <f t="shared" ref="W17" si="25">IF(V16&lt;V17,1,0)</f>
        <v>1</v>
      </c>
      <c r="X17" s="1">
        <f>H17+M17+R17+W17</f>
        <v>4</v>
      </c>
      <c r="Y17" s="1">
        <f>G17+L17+Q17+V17</f>
        <v>8</v>
      </c>
      <c r="Z17" s="1">
        <f>SUM(D17:F17,I17:K17,N17:P17,S17:U17)</f>
        <v>182</v>
      </c>
      <c r="AA17" s="10">
        <f>IF(OR(X17&gt;X16,AND(X16=X17,Y17&gt;Y16),AND(X16=X17,Y16=Y17,Z17&gt;Z16)),1,0)</f>
        <v>1</v>
      </c>
      <c r="AC17" s="12">
        <f>Z17+Y17*1000+X17*100000+AA17*10000000+INDEX('Ronde 2'!$AC$6:$AC$95,MATCH(B17,'Ronde 2'!$B$6:$B$62,0),1)</f>
        <v>31123533</v>
      </c>
      <c r="AD17" s="1">
        <f t="shared" si="21"/>
        <v>1</v>
      </c>
    </row>
    <row r="18" spans="1:30">
      <c r="AC18" s="12"/>
    </row>
    <row r="19" spans="1:30">
      <c r="D19" s="25" t="s">
        <v>50</v>
      </c>
      <c r="E19" s="25"/>
      <c r="F19" s="25"/>
      <c r="G19" s="25"/>
      <c r="H19" s="25"/>
      <c r="I19" s="26" t="s">
        <v>51</v>
      </c>
      <c r="J19" s="23"/>
      <c r="K19" s="23"/>
      <c r="L19" s="23"/>
      <c r="M19" s="27"/>
      <c r="N19" s="26" t="s">
        <v>52</v>
      </c>
      <c r="O19" s="23"/>
      <c r="P19" s="23"/>
      <c r="Q19" s="23"/>
      <c r="R19" s="27"/>
      <c r="S19" s="23" t="s">
        <v>53</v>
      </c>
      <c r="T19" s="23"/>
      <c r="U19" s="23"/>
      <c r="V19" s="23"/>
      <c r="W19" s="27"/>
      <c r="X19" s="26" t="s">
        <v>54</v>
      </c>
      <c r="Y19" s="23"/>
      <c r="Z19" s="23"/>
      <c r="AA19" s="23" t="s">
        <v>58</v>
      </c>
      <c r="AC19" s="12"/>
    </row>
    <row r="20" spans="1:30">
      <c r="D20" s="4">
        <v>1</v>
      </c>
      <c r="E20" s="4">
        <v>2</v>
      </c>
      <c r="F20" s="4">
        <v>3</v>
      </c>
      <c r="G20" s="4" t="s">
        <v>55</v>
      </c>
      <c r="H20" s="4" t="s">
        <v>56</v>
      </c>
      <c r="I20" s="5">
        <v>1</v>
      </c>
      <c r="J20" s="4">
        <v>2</v>
      </c>
      <c r="K20" s="4">
        <v>3</v>
      </c>
      <c r="L20" s="4" t="s">
        <v>55</v>
      </c>
      <c r="M20" s="6" t="s">
        <v>56</v>
      </c>
      <c r="N20" s="5">
        <v>1</v>
      </c>
      <c r="O20" s="4">
        <v>2</v>
      </c>
      <c r="P20" s="4">
        <v>3</v>
      </c>
      <c r="Q20" s="4" t="s">
        <v>55</v>
      </c>
      <c r="R20" s="6" t="s">
        <v>56</v>
      </c>
      <c r="S20" s="4">
        <v>1</v>
      </c>
      <c r="T20" s="4">
        <v>2</v>
      </c>
      <c r="U20" s="4">
        <v>3</v>
      </c>
      <c r="V20" s="4" t="s">
        <v>55</v>
      </c>
      <c r="W20" s="6" t="s">
        <v>56</v>
      </c>
      <c r="X20" s="4" t="s">
        <v>56</v>
      </c>
      <c r="Y20" s="4" t="s">
        <v>55</v>
      </c>
      <c r="Z20" s="4" t="s">
        <v>57</v>
      </c>
      <c r="AA20" s="24"/>
      <c r="AC20" s="12"/>
    </row>
    <row r="21" spans="1:30">
      <c r="A21" s="28">
        <f>A16+1</f>
        <v>28</v>
      </c>
      <c r="B21" s="7" t="s">
        <v>44</v>
      </c>
      <c r="C21" s="1" t="str">
        <f>B22</f>
        <v>BCDG 2</v>
      </c>
      <c r="D21" s="7">
        <v>13</v>
      </c>
      <c r="E21" s="7">
        <v>21</v>
      </c>
      <c r="F21" s="7">
        <v>16</v>
      </c>
      <c r="G21" s="1">
        <f>IF(D21&gt;D22,1,0)+IF(E21&gt;E22,1,0)+IF(F21&gt;F22,1,0)</f>
        <v>1</v>
      </c>
      <c r="H21" s="1">
        <f>IF(G21&gt;G22,1,0)</f>
        <v>0</v>
      </c>
      <c r="I21" s="8">
        <v>21</v>
      </c>
      <c r="J21" s="9">
        <v>21</v>
      </c>
      <c r="K21" s="9"/>
      <c r="L21" s="10">
        <f>IF(I21&gt;I22,1,0)+IF(J21&gt;J22,1,0)+IF(K21&gt;K22,1,0)</f>
        <v>2</v>
      </c>
      <c r="M21" s="11">
        <f>IF(L21&gt;L22,1,0)</f>
        <v>1</v>
      </c>
      <c r="N21" s="8">
        <v>21</v>
      </c>
      <c r="O21" s="9">
        <v>21</v>
      </c>
      <c r="P21" s="9"/>
      <c r="Q21" s="10">
        <f t="shared" ref="Q21" si="26">IF(N21&gt;N22,1,0)+IF(O21&gt;O22,1,0)+IF(P21&gt;P22,1,0)</f>
        <v>2</v>
      </c>
      <c r="R21" s="11">
        <f t="shared" ref="R21" si="27">IF(Q21&gt;Q22,1,0)</f>
        <v>1</v>
      </c>
      <c r="S21" s="9">
        <v>17</v>
      </c>
      <c r="T21" s="9">
        <v>21</v>
      </c>
      <c r="U21" s="9">
        <v>17</v>
      </c>
      <c r="V21" s="10">
        <f t="shared" ref="V21" si="28">IF(S21&gt;S22,1,0)+IF(T21&gt;T22,1,0)+IF(U21&gt;U22,1,0)</f>
        <v>1</v>
      </c>
      <c r="W21" s="11">
        <f t="shared" ref="W21" si="29">IF(V21&gt;V22,1,0)</f>
        <v>0</v>
      </c>
      <c r="X21" s="1">
        <f>H21+M21+R21+W21</f>
        <v>2</v>
      </c>
      <c r="Y21" s="1">
        <f>G21+L21+Q21+V21</f>
        <v>6</v>
      </c>
      <c r="Z21" s="1">
        <f>SUM(D21:F21,I21:K21,N21:P21,S21:U21)</f>
        <v>189</v>
      </c>
      <c r="AA21" s="10">
        <f>IF(OR(X21&gt;X22,AND(X21=X22,Y21&gt;Y22),AND(X21=X22,Y21=Y22,Z21&gt;Z22)),1,0)</f>
        <v>1</v>
      </c>
      <c r="AC21" s="12">
        <f>Z21+Y21*1000+X21*100000+AA21*10000000+INDEX('Ronde 2'!$AC$6:$AC$95,MATCH(B21,'Ronde 2'!$B$6:$B$62,0),1)</f>
        <v>20411454</v>
      </c>
      <c r="AD21" s="1">
        <f t="shared" ref="AD21:AD22" si="30">RANK(AC21,$AC$6:$AC$62)</f>
        <v>12</v>
      </c>
    </row>
    <row r="22" spans="1:30">
      <c r="A22" s="29"/>
      <c r="B22" s="7" t="s">
        <v>38</v>
      </c>
      <c r="C22" s="1" t="str">
        <f>B21</f>
        <v>AVT 2</v>
      </c>
      <c r="D22" s="7">
        <v>21</v>
      </c>
      <c r="E22" s="7">
        <v>19</v>
      </c>
      <c r="F22" s="7">
        <v>21</v>
      </c>
      <c r="G22" s="1">
        <f>IF(D21&lt;D22,1,0)+IF(E21&lt;E22,1,0)+IF(F21&lt;F22,1,0)</f>
        <v>2</v>
      </c>
      <c r="H22" s="1">
        <f>IF(G21&lt;G22,1,0)</f>
        <v>1</v>
      </c>
      <c r="I22" s="8">
        <v>10</v>
      </c>
      <c r="J22" s="9">
        <v>9</v>
      </c>
      <c r="K22" s="9"/>
      <c r="L22" s="10">
        <f>IF(I21&lt;I22,1,0)+IF(J21&lt;J22,1,0)+IF(K21&lt;K22,1,0)</f>
        <v>0</v>
      </c>
      <c r="M22" s="11">
        <f>IF(L21&lt;L22,1,0)</f>
        <v>0</v>
      </c>
      <c r="N22" s="8">
        <v>12</v>
      </c>
      <c r="O22" s="9">
        <v>15</v>
      </c>
      <c r="P22" s="9"/>
      <c r="Q22" s="10">
        <f t="shared" ref="Q22" si="31">IF(N21&lt;N22,1,0)+IF(O21&lt;O22,1,0)+IF(P21&lt;P22,1,0)</f>
        <v>0</v>
      </c>
      <c r="R22" s="11">
        <f t="shared" ref="R22" si="32">IF(Q21&lt;Q22,1,0)</f>
        <v>0</v>
      </c>
      <c r="S22" s="9">
        <v>21</v>
      </c>
      <c r="T22" s="9">
        <v>18</v>
      </c>
      <c r="U22" s="9">
        <v>21</v>
      </c>
      <c r="V22" s="10">
        <f t="shared" ref="V22" si="33">IF(S21&lt;S22,1,0)+IF(T21&lt;T22,1,0)+IF(U21&lt;U22,1,0)</f>
        <v>2</v>
      </c>
      <c r="W22" s="11">
        <f t="shared" ref="W22" si="34">IF(V21&lt;V22,1,0)</f>
        <v>1</v>
      </c>
      <c r="X22" s="1">
        <f>H22+M22+R22+W22</f>
        <v>2</v>
      </c>
      <c r="Y22" s="1">
        <f>G22+L22+Q22+V22</f>
        <v>4</v>
      </c>
      <c r="Z22" s="1">
        <f>SUM(D22:F22,I22:K22,N22:P22,S22:U22)</f>
        <v>167</v>
      </c>
      <c r="AA22" s="10">
        <f>IF(OR(X22&gt;X21,AND(X21=X22,Y22&gt;Y21),AND(X21=X22,Y21=Y22,Z22&gt;Z21)),1,0)</f>
        <v>0</v>
      </c>
      <c r="AC22" s="12">
        <f>Z22+Y22*1000+X22*100000+AA22*10000000+INDEX('Ronde 2'!$AC$6:$AC$95,MATCH(B22,'Ronde 2'!$B$6:$B$62,0),1)</f>
        <v>10511475</v>
      </c>
      <c r="AD22" s="1">
        <f t="shared" si="30"/>
        <v>16</v>
      </c>
    </row>
    <row r="23" spans="1:30">
      <c r="AC23" s="12"/>
    </row>
    <row r="24" spans="1:30">
      <c r="D24" s="25" t="s">
        <v>50</v>
      </c>
      <c r="E24" s="25"/>
      <c r="F24" s="25"/>
      <c r="G24" s="25"/>
      <c r="H24" s="25"/>
      <c r="I24" s="26" t="s">
        <v>51</v>
      </c>
      <c r="J24" s="23"/>
      <c r="K24" s="23"/>
      <c r="L24" s="23"/>
      <c r="M24" s="27"/>
      <c r="N24" s="26" t="s">
        <v>52</v>
      </c>
      <c r="O24" s="23"/>
      <c r="P24" s="23"/>
      <c r="Q24" s="23"/>
      <c r="R24" s="27"/>
      <c r="S24" s="23" t="s">
        <v>53</v>
      </c>
      <c r="T24" s="23"/>
      <c r="U24" s="23"/>
      <c r="V24" s="23"/>
      <c r="W24" s="27"/>
      <c r="X24" s="26" t="s">
        <v>54</v>
      </c>
      <c r="Y24" s="23"/>
      <c r="Z24" s="23"/>
      <c r="AA24" s="23" t="s">
        <v>58</v>
      </c>
      <c r="AC24" s="12"/>
    </row>
    <row r="25" spans="1:30">
      <c r="D25" s="4">
        <v>1</v>
      </c>
      <c r="E25" s="4">
        <v>2</v>
      </c>
      <c r="F25" s="4">
        <v>3</v>
      </c>
      <c r="G25" s="4" t="s">
        <v>55</v>
      </c>
      <c r="H25" s="4" t="s">
        <v>56</v>
      </c>
      <c r="I25" s="5">
        <v>1</v>
      </c>
      <c r="J25" s="4">
        <v>2</v>
      </c>
      <c r="K25" s="4">
        <v>3</v>
      </c>
      <c r="L25" s="4" t="s">
        <v>55</v>
      </c>
      <c r="M25" s="6" t="s">
        <v>56</v>
      </c>
      <c r="N25" s="5">
        <v>1</v>
      </c>
      <c r="O25" s="4">
        <v>2</v>
      </c>
      <c r="P25" s="4">
        <v>3</v>
      </c>
      <c r="Q25" s="4" t="s">
        <v>55</v>
      </c>
      <c r="R25" s="6" t="s">
        <v>56</v>
      </c>
      <c r="S25" s="4">
        <v>1</v>
      </c>
      <c r="T25" s="4">
        <v>2</v>
      </c>
      <c r="U25" s="4">
        <v>3</v>
      </c>
      <c r="V25" s="4" t="s">
        <v>55</v>
      </c>
      <c r="W25" s="6" t="s">
        <v>56</v>
      </c>
      <c r="X25" s="4" t="s">
        <v>56</v>
      </c>
      <c r="Y25" s="4" t="s">
        <v>55</v>
      </c>
      <c r="Z25" s="4" t="s">
        <v>57</v>
      </c>
      <c r="AA25" s="24"/>
      <c r="AC25" s="12"/>
    </row>
    <row r="26" spans="1:30">
      <c r="A26" s="28">
        <f>A21+1</f>
        <v>29</v>
      </c>
      <c r="B26" s="7" t="s">
        <v>70</v>
      </c>
      <c r="C26" s="1" t="str">
        <f>B27</f>
        <v>ASSG 2</v>
      </c>
      <c r="D26" s="7">
        <v>21</v>
      </c>
      <c r="E26" s="7">
        <v>21</v>
      </c>
      <c r="F26" s="7"/>
      <c r="G26" s="1">
        <f>IF(D26&gt;D27,1,0)+IF(E26&gt;E27,1,0)+IF(F26&gt;F27,1,0)</f>
        <v>2</v>
      </c>
      <c r="H26" s="1">
        <f>IF(G26&gt;G27,1,0)</f>
        <v>1</v>
      </c>
      <c r="I26" s="8">
        <v>18</v>
      </c>
      <c r="J26" s="9">
        <v>17</v>
      </c>
      <c r="K26" s="9"/>
      <c r="L26" s="10">
        <f>IF(I26&gt;I27,1,0)+IF(J26&gt;J27,1,0)+IF(K26&gt;K27,1,0)</f>
        <v>0</v>
      </c>
      <c r="M26" s="11">
        <f>IF(L26&gt;L27,1,0)</f>
        <v>0</v>
      </c>
      <c r="N26" s="8">
        <v>21</v>
      </c>
      <c r="O26" s="9">
        <v>21</v>
      </c>
      <c r="P26" s="9"/>
      <c r="Q26" s="10">
        <f t="shared" ref="Q26" si="35">IF(N26&gt;N27,1,0)+IF(O26&gt;O27,1,0)+IF(P26&gt;P27,1,0)</f>
        <v>2</v>
      </c>
      <c r="R26" s="11">
        <f t="shared" ref="R26" si="36">IF(Q26&gt;Q27,1,0)</f>
        <v>1</v>
      </c>
      <c r="S26" s="9">
        <v>21</v>
      </c>
      <c r="T26" s="9">
        <v>21</v>
      </c>
      <c r="U26" s="9"/>
      <c r="V26" s="10">
        <f t="shared" ref="V26" si="37">IF(S26&gt;S27,1,0)+IF(T26&gt;T27,1,0)+IF(U26&gt;U27,1,0)</f>
        <v>2</v>
      </c>
      <c r="W26" s="11">
        <f t="shared" ref="W26" si="38">IF(V26&gt;V27,1,0)</f>
        <v>1</v>
      </c>
      <c r="X26" s="1">
        <f>H26+M26+R26+W26</f>
        <v>3</v>
      </c>
      <c r="Y26" s="1">
        <f>G26+L26+Q26+V26</f>
        <v>6</v>
      </c>
      <c r="Z26" s="1">
        <f>SUM(D26:F26,I26:K26,N26:P26,S26:U26)</f>
        <v>161</v>
      </c>
      <c r="AA26" s="10">
        <f>IF(OR(X26&gt;X27,AND(X26=X27,Y26&gt;Y27),AND(X26=X27,Y26=Y27,Z26&gt;Z27)),1,0)</f>
        <v>1</v>
      </c>
      <c r="AC26" s="12">
        <f>Z26+Y26*1000+X26*100000+AA26*10000000+INDEX('Ronde 2'!$AC$6:$AC$95,MATCH(B26,'Ronde 2'!$B$6:$B$62,0),1)</f>
        <v>20714422</v>
      </c>
      <c r="AD26" s="1">
        <f t="shared" ref="AD26:AD27" si="39">RANK(AC26,$AC$6:$AC$62)</f>
        <v>10</v>
      </c>
    </row>
    <row r="27" spans="1:30">
      <c r="A27" s="29"/>
      <c r="B27" s="7" t="s">
        <v>73</v>
      </c>
      <c r="C27" s="1" t="str">
        <f>B26</f>
        <v>BCA 1</v>
      </c>
      <c r="D27" s="7">
        <v>13</v>
      </c>
      <c r="E27" s="7">
        <v>14</v>
      </c>
      <c r="F27" s="7"/>
      <c r="G27" s="1">
        <f>IF(D26&lt;D27,1,0)+IF(E26&lt;E27,1,0)+IF(F26&lt;F27,1,0)</f>
        <v>0</v>
      </c>
      <c r="H27" s="1">
        <f>IF(G26&lt;G27,1,0)</f>
        <v>0</v>
      </c>
      <c r="I27" s="8">
        <v>21</v>
      </c>
      <c r="J27" s="9">
        <v>21</v>
      </c>
      <c r="K27" s="9"/>
      <c r="L27" s="10">
        <f>IF(I26&lt;I27,1,0)+IF(J26&lt;J27,1,0)+IF(K26&lt;K27,1,0)</f>
        <v>2</v>
      </c>
      <c r="M27" s="11">
        <f>IF(L26&lt;L27,1,0)</f>
        <v>1</v>
      </c>
      <c r="N27" s="8">
        <v>11</v>
      </c>
      <c r="O27" s="9">
        <v>14</v>
      </c>
      <c r="P27" s="9"/>
      <c r="Q27" s="10">
        <f t="shared" ref="Q27" si="40">IF(N26&lt;N27,1,0)+IF(O26&lt;O27,1,0)+IF(P26&lt;P27,1,0)</f>
        <v>0</v>
      </c>
      <c r="R27" s="11">
        <f t="shared" ref="R27" si="41">IF(Q26&lt;Q27,1,0)</f>
        <v>0</v>
      </c>
      <c r="S27" s="9">
        <v>5</v>
      </c>
      <c r="T27" s="9">
        <v>13</v>
      </c>
      <c r="U27" s="9"/>
      <c r="V27" s="10">
        <f t="shared" ref="V27" si="42">IF(S26&lt;S27,1,0)+IF(T26&lt;T27,1,0)+IF(U26&lt;U27,1,0)</f>
        <v>0</v>
      </c>
      <c r="W27" s="11">
        <f t="shared" ref="W27" si="43">IF(V26&lt;V27,1,0)</f>
        <v>0</v>
      </c>
      <c r="X27" s="1">
        <f>H27+M27+R27+W27</f>
        <v>1</v>
      </c>
      <c r="Y27" s="1">
        <f>G27+L27+Q27+V27</f>
        <v>2</v>
      </c>
      <c r="Z27" s="1">
        <f>SUM(D27:F27,I27:K27,N27:P27,S27:U27)</f>
        <v>112</v>
      </c>
      <c r="AA27" s="10">
        <f>IF(OR(X27&gt;X26,AND(X26=X27,Y27&gt;Y26),AND(X26=X27,Y26=Y27,Z27&gt;Z26)),1,0)</f>
        <v>0</v>
      </c>
      <c r="AC27" s="12">
        <f>Z27+Y27*1000+X27*100000+AA27*10000000+INDEX('Ronde 2'!$AC$6:$AC$95,MATCH(B27,'Ronde 2'!$B$6:$B$62,0),1)</f>
        <v>10409401</v>
      </c>
      <c r="AD27" s="1">
        <f t="shared" si="39"/>
        <v>18</v>
      </c>
    </row>
    <row r="28" spans="1:30">
      <c r="AC28" s="12"/>
    </row>
    <row r="29" spans="1:30">
      <c r="D29" s="25" t="s">
        <v>50</v>
      </c>
      <c r="E29" s="25"/>
      <c r="F29" s="25"/>
      <c r="G29" s="25"/>
      <c r="H29" s="25"/>
      <c r="I29" s="26" t="s">
        <v>51</v>
      </c>
      <c r="J29" s="23"/>
      <c r="K29" s="23"/>
      <c r="L29" s="23"/>
      <c r="M29" s="27"/>
      <c r="N29" s="26" t="s">
        <v>52</v>
      </c>
      <c r="O29" s="23"/>
      <c r="P29" s="23"/>
      <c r="Q29" s="23"/>
      <c r="R29" s="27"/>
      <c r="S29" s="23" t="s">
        <v>53</v>
      </c>
      <c r="T29" s="23"/>
      <c r="U29" s="23"/>
      <c r="V29" s="23"/>
      <c r="W29" s="27"/>
      <c r="X29" s="26" t="s">
        <v>54</v>
      </c>
      <c r="Y29" s="23"/>
      <c r="Z29" s="23"/>
      <c r="AA29" s="23" t="s">
        <v>58</v>
      </c>
      <c r="AC29" s="12"/>
    </row>
    <row r="30" spans="1:30">
      <c r="D30" s="4">
        <v>1</v>
      </c>
      <c r="E30" s="4">
        <v>2</v>
      </c>
      <c r="F30" s="4">
        <v>3</v>
      </c>
      <c r="G30" s="4" t="s">
        <v>55</v>
      </c>
      <c r="H30" s="4" t="s">
        <v>56</v>
      </c>
      <c r="I30" s="5">
        <v>1</v>
      </c>
      <c r="J30" s="4">
        <v>2</v>
      </c>
      <c r="K30" s="4">
        <v>3</v>
      </c>
      <c r="L30" s="4" t="s">
        <v>55</v>
      </c>
      <c r="M30" s="6" t="s">
        <v>56</v>
      </c>
      <c r="N30" s="5">
        <v>1</v>
      </c>
      <c r="O30" s="4">
        <v>2</v>
      </c>
      <c r="P30" s="4">
        <v>3</v>
      </c>
      <c r="Q30" s="4" t="s">
        <v>55</v>
      </c>
      <c r="R30" s="6" t="s">
        <v>56</v>
      </c>
      <c r="S30" s="4">
        <v>1</v>
      </c>
      <c r="T30" s="4">
        <v>2</v>
      </c>
      <c r="U30" s="4">
        <v>3</v>
      </c>
      <c r="V30" s="4" t="s">
        <v>55</v>
      </c>
      <c r="W30" s="6" t="s">
        <v>56</v>
      </c>
      <c r="X30" s="4" t="s">
        <v>56</v>
      </c>
      <c r="Y30" s="4" t="s">
        <v>55</v>
      </c>
      <c r="Z30" s="4" t="s">
        <v>57</v>
      </c>
      <c r="AA30" s="24"/>
      <c r="AC30" s="12"/>
    </row>
    <row r="31" spans="1:30">
      <c r="A31" s="28">
        <f>A26+1</f>
        <v>30</v>
      </c>
      <c r="B31" s="7" t="s">
        <v>25</v>
      </c>
      <c r="C31" s="1" t="str">
        <f>B32</f>
        <v>APB</v>
      </c>
      <c r="D31" s="7">
        <v>21</v>
      </c>
      <c r="E31" s="7">
        <v>21</v>
      </c>
      <c r="F31" s="7"/>
      <c r="G31" s="1">
        <f>IF(D31&gt;D32,1,0)+IF(E31&gt;E32,1,0)+IF(F31&gt;F32,1,0)</f>
        <v>2</v>
      </c>
      <c r="H31" s="1">
        <f>IF(G31&gt;G32,1,0)</f>
        <v>1</v>
      </c>
      <c r="I31" s="8">
        <v>21</v>
      </c>
      <c r="J31" s="9">
        <v>21</v>
      </c>
      <c r="K31" s="9"/>
      <c r="L31" s="10">
        <f>IF(I31&gt;I32,1,0)+IF(J31&gt;J32,1,0)+IF(K31&gt;K32,1,0)</f>
        <v>2</v>
      </c>
      <c r="M31" s="11">
        <f>IF(L31&gt;L32,1,0)</f>
        <v>1</v>
      </c>
      <c r="N31" s="8">
        <v>21</v>
      </c>
      <c r="O31" s="9">
        <v>21</v>
      </c>
      <c r="P31" s="9"/>
      <c r="Q31" s="10">
        <f t="shared" ref="Q31" si="44">IF(N31&gt;N32,1,0)+IF(O31&gt;O32,1,0)+IF(P31&gt;P32,1,0)</f>
        <v>2</v>
      </c>
      <c r="R31" s="11">
        <f t="shared" ref="R31" si="45">IF(Q31&gt;Q32,1,0)</f>
        <v>1</v>
      </c>
      <c r="S31" s="9">
        <v>21</v>
      </c>
      <c r="T31" s="9">
        <v>21</v>
      </c>
      <c r="U31" s="9"/>
      <c r="V31" s="10">
        <f t="shared" ref="V31" si="46">IF(S31&gt;S32,1,0)+IF(T31&gt;T32,1,0)+IF(U31&gt;U32,1,0)</f>
        <v>2</v>
      </c>
      <c r="W31" s="11">
        <f t="shared" ref="W31" si="47">IF(V31&gt;V32,1,0)</f>
        <v>1</v>
      </c>
      <c r="X31" s="1">
        <f>H31+M31+R31+W31</f>
        <v>4</v>
      </c>
      <c r="Y31" s="1">
        <f>G31+L31+Q31+V31</f>
        <v>8</v>
      </c>
      <c r="Z31" s="1">
        <f>SUM(D31:F31,I31:K31,N31:P31,S31:U31)</f>
        <v>168</v>
      </c>
      <c r="AA31" s="10">
        <f>IF(OR(X31&gt;X32,AND(X31=X32,Y31&gt;Y32),AND(X31=X32,Y31=Y32,Z31&gt;Z32)),1,0)</f>
        <v>1</v>
      </c>
      <c r="AC31" s="12">
        <f>Z31+Y31*1000+X31*100000+AA31*10000000+INDEX('Ronde 2'!$AC$6:$AC$95,MATCH(B31,'Ronde 2'!$B$6:$B$62,0),1)</f>
        <v>20920547</v>
      </c>
      <c r="AD31" s="1">
        <f t="shared" ref="AD31:AD32" si="48">RANK(AC31,$AC$6:$AC$62)</f>
        <v>4</v>
      </c>
    </row>
    <row r="32" spans="1:30">
      <c r="A32" s="29"/>
      <c r="B32" s="7" t="s">
        <v>6</v>
      </c>
      <c r="C32" s="1" t="str">
        <f>B31</f>
        <v>BCE</v>
      </c>
      <c r="D32" s="7">
        <v>9</v>
      </c>
      <c r="E32" s="7">
        <v>10</v>
      </c>
      <c r="F32" s="7"/>
      <c r="G32" s="1">
        <f>IF(D31&lt;D32,1,0)+IF(E31&lt;E32,1,0)+IF(F31&lt;F32,1,0)</f>
        <v>0</v>
      </c>
      <c r="H32" s="1">
        <f>IF(G31&lt;G32,1,0)</f>
        <v>0</v>
      </c>
      <c r="I32" s="8">
        <v>18</v>
      </c>
      <c r="J32" s="9">
        <v>14</v>
      </c>
      <c r="K32" s="9"/>
      <c r="L32" s="10">
        <f>IF(I31&lt;I32,1,0)+IF(J31&lt;J32,1,0)+IF(K31&lt;K32,1,0)</f>
        <v>0</v>
      </c>
      <c r="M32" s="11">
        <f>IF(L31&lt;L32,1,0)</f>
        <v>0</v>
      </c>
      <c r="N32" s="8">
        <v>6</v>
      </c>
      <c r="O32" s="9">
        <v>9</v>
      </c>
      <c r="P32" s="9"/>
      <c r="Q32" s="10">
        <f t="shared" ref="Q32" si="49">IF(N31&lt;N32,1,0)+IF(O31&lt;O32,1,0)+IF(P31&lt;P32,1,0)</f>
        <v>0</v>
      </c>
      <c r="R32" s="11">
        <f t="shared" ref="R32" si="50">IF(Q31&lt;Q32,1,0)</f>
        <v>0</v>
      </c>
      <c r="S32" s="9">
        <v>16</v>
      </c>
      <c r="T32" s="9">
        <v>13</v>
      </c>
      <c r="U32" s="9"/>
      <c r="V32" s="10">
        <f t="shared" ref="V32" si="51">IF(S31&lt;S32,1,0)+IF(T31&lt;T32,1,0)+IF(U31&lt;U32,1,0)</f>
        <v>0</v>
      </c>
      <c r="W32" s="11">
        <f t="shared" ref="W32" si="52">IF(V31&lt;V32,1,0)</f>
        <v>0</v>
      </c>
      <c r="X32" s="1">
        <f>H32+M32+R32+W32</f>
        <v>0</v>
      </c>
      <c r="Y32" s="1">
        <f>G32+L32+Q32+V32</f>
        <v>0</v>
      </c>
      <c r="Z32" s="1">
        <f>SUM(D32:F32,I32:K32,N32:P32,S32:U32)</f>
        <v>95</v>
      </c>
      <c r="AA32" s="10">
        <f>IF(OR(X32&gt;X31,AND(X31=X32,Y32&gt;Y31),AND(X31=X32,Y31=Y32,Z32&gt;Z31)),1,0)</f>
        <v>0</v>
      </c>
      <c r="AC32" s="12">
        <f>Z32+Y32*1000+X32*100000+AA32*10000000+INDEX('Ronde 2'!$AC$6:$AC$95,MATCH(B32,'Ronde 2'!$B$6:$B$62,0),1)</f>
        <v>10206388</v>
      </c>
      <c r="AD32" s="1">
        <f t="shared" si="48"/>
        <v>21</v>
      </c>
    </row>
    <row r="33" spans="1:30">
      <c r="AC33" s="12"/>
    </row>
    <row r="34" spans="1:30">
      <c r="D34" s="25" t="s">
        <v>50</v>
      </c>
      <c r="E34" s="25"/>
      <c r="F34" s="25"/>
      <c r="G34" s="25"/>
      <c r="H34" s="25"/>
      <c r="I34" s="26" t="s">
        <v>51</v>
      </c>
      <c r="J34" s="23"/>
      <c r="K34" s="23"/>
      <c r="L34" s="23"/>
      <c r="M34" s="27"/>
      <c r="N34" s="26" t="s">
        <v>52</v>
      </c>
      <c r="O34" s="23"/>
      <c r="P34" s="23"/>
      <c r="Q34" s="23"/>
      <c r="R34" s="27"/>
      <c r="S34" s="23" t="s">
        <v>53</v>
      </c>
      <c r="T34" s="23"/>
      <c r="U34" s="23"/>
      <c r="V34" s="23"/>
      <c r="W34" s="27"/>
      <c r="X34" s="26" t="s">
        <v>54</v>
      </c>
      <c r="Y34" s="23"/>
      <c r="Z34" s="23"/>
      <c r="AA34" s="23" t="s">
        <v>58</v>
      </c>
      <c r="AC34" s="12"/>
    </row>
    <row r="35" spans="1:30">
      <c r="D35" s="4">
        <v>1</v>
      </c>
      <c r="E35" s="4">
        <v>2</v>
      </c>
      <c r="F35" s="4">
        <v>3</v>
      </c>
      <c r="G35" s="4" t="s">
        <v>55</v>
      </c>
      <c r="H35" s="4" t="s">
        <v>56</v>
      </c>
      <c r="I35" s="5">
        <v>1</v>
      </c>
      <c r="J35" s="4">
        <v>2</v>
      </c>
      <c r="K35" s="4">
        <v>3</v>
      </c>
      <c r="L35" s="4" t="s">
        <v>55</v>
      </c>
      <c r="M35" s="6" t="s">
        <v>56</v>
      </c>
      <c r="N35" s="5">
        <v>1</v>
      </c>
      <c r="O35" s="4">
        <v>2</v>
      </c>
      <c r="P35" s="4">
        <v>3</v>
      </c>
      <c r="Q35" s="4" t="s">
        <v>55</v>
      </c>
      <c r="R35" s="6" t="s">
        <v>56</v>
      </c>
      <c r="S35" s="4">
        <v>1</v>
      </c>
      <c r="T35" s="4">
        <v>2</v>
      </c>
      <c r="U35" s="4">
        <v>3</v>
      </c>
      <c r="V35" s="4" t="s">
        <v>55</v>
      </c>
      <c r="W35" s="6" t="s">
        <v>56</v>
      </c>
      <c r="X35" s="4" t="s">
        <v>56</v>
      </c>
      <c r="Y35" s="4" t="s">
        <v>55</v>
      </c>
      <c r="Z35" s="4" t="s">
        <v>57</v>
      </c>
      <c r="AA35" s="24"/>
      <c r="AC35" s="12"/>
    </row>
    <row r="36" spans="1:30">
      <c r="A36" s="28">
        <f>A31+1</f>
        <v>31</v>
      </c>
      <c r="B36" s="7" t="s">
        <v>72</v>
      </c>
      <c r="C36" s="1" t="str">
        <f>B37</f>
        <v>USOB 1</v>
      </c>
      <c r="D36" s="7">
        <v>5</v>
      </c>
      <c r="E36" s="7">
        <v>4</v>
      </c>
      <c r="F36" s="7"/>
      <c r="G36" s="1">
        <f>IF(D36&gt;D37,1,0)+IF(E36&gt;E37,1,0)+IF(F36&gt;F37,1,0)</f>
        <v>0</v>
      </c>
      <c r="H36" s="1">
        <f>IF(G36&gt;G37,1,0)</f>
        <v>0</v>
      </c>
      <c r="I36" s="8">
        <v>7</v>
      </c>
      <c r="J36" s="9">
        <v>4</v>
      </c>
      <c r="K36" s="9"/>
      <c r="L36" s="10">
        <f>IF(I36&gt;I37,1,0)+IF(J36&gt;J37,1,0)+IF(K36&gt;K37,1,0)</f>
        <v>0</v>
      </c>
      <c r="M36" s="11">
        <f>IF(L36&gt;L37,1,0)</f>
        <v>0</v>
      </c>
      <c r="N36" s="8">
        <v>7</v>
      </c>
      <c r="O36" s="9">
        <v>4</v>
      </c>
      <c r="P36" s="9"/>
      <c r="Q36" s="10">
        <f t="shared" ref="Q36" si="53">IF(N36&gt;N37,1,0)+IF(O36&gt;O37,1,0)+IF(P36&gt;P37,1,0)</f>
        <v>0</v>
      </c>
      <c r="R36" s="11">
        <f t="shared" ref="R36" si="54">IF(Q36&gt;Q37,1,0)</f>
        <v>0</v>
      </c>
      <c r="S36" s="9">
        <v>6</v>
      </c>
      <c r="T36" s="9">
        <v>13</v>
      </c>
      <c r="U36" s="9"/>
      <c r="V36" s="10">
        <f t="shared" ref="V36" si="55">IF(S36&gt;S37,1,0)+IF(T36&gt;T37,1,0)+IF(U36&gt;U37,1,0)</f>
        <v>0</v>
      </c>
      <c r="W36" s="11">
        <f t="shared" ref="W36" si="56">IF(V36&gt;V37,1,0)</f>
        <v>0</v>
      </c>
      <c r="X36" s="1">
        <f>H36+M36+R36+W36</f>
        <v>0</v>
      </c>
      <c r="Y36" s="1">
        <f>G36+L36+Q36+V36</f>
        <v>0</v>
      </c>
      <c r="Z36" s="1">
        <f>SUM(D36:F36,I36:K36,N36:P36,S36:U36)</f>
        <v>50</v>
      </c>
      <c r="AA36" s="10">
        <f>IF(OR(X36&gt;X37,AND(X36=X37,Y36&gt;Y37),AND(X36=X37,Y36=Y37,Z36&gt;Z37)),1,0)</f>
        <v>0</v>
      </c>
      <c r="AC36" s="12">
        <f>Z36+Y36*1000+X36*100000+AA36*10000000+INDEX('Ronde 2'!$AC$6:$AC$95,MATCH(B36,'Ronde 2'!$B$6:$B$62,0),1)</f>
        <v>10307350</v>
      </c>
      <c r="AD36" s="1">
        <f t="shared" ref="AD36:AD37" si="57">RANK(AC36,$AC$6:$AC$62)</f>
        <v>20</v>
      </c>
    </row>
    <row r="37" spans="1:30">
      <c r="A37" s="29"/>
      <c r="B37" s="7" t="s">
        <v>33</v>
      </c>
      <c r="C37" s="1" t="str">
        <f>B36</f>
        <v>ASSG 1</v>
      </c>
      <c r="D37" s="7">
        <v>21</v>
      </c>
      <c r="E37" s="7">
        <v>21</v>
      </c>
      <c r="F37" s="7"/>
      <c r="G37" s="1">
        <f>IF(D36&lt;D37,1,0)+IF(E36&lt;E37,1,0)+IF(F36&lt;F37,1,0)</f>
        <v>2</v>
      </c>
      <c r="H37" s="1">
        <f>IF(G36&lt;G37,1,0)</f>
        <v>1</v>
      </c>
      <c r="I37" s="8">
        <v>21</v>
      </c>
      <c r="J37" s="9">
        <v>21</v>
      </c>
      <c r="K37" s="9"/>
      <c r="L37" s="10">
        <f>IF(I36&lt;I37,1,0)+IF(J36&lt;J37,1,0)+IF(K36&lt;K37,1,0)</f>
        <v>2</v>
      </c>
      <c r="M37" s="11">
        <f>IF(L36&lt;L37,1,0)</f>
        <v>1</v>
      </c>
      <c r="N37" s="8">
        <v>21</v>
      </c>
      <c r="O37" s="9">
        <v>21</v>
      </c>
      <c r="P37" s="9"/>
      <c r="Q37" s="10">
        <f t="shared" ref="Q37" si="58">IF(N36&lt;N37,1,0)+IF(O36&lt;O37,1,0)+IF(P36&lt;P37,1,0)</f>
        <v>2</v>
      </c>
      <c r="R37" s="11">
        <f t="shared" ref="R37" si="59">IF(Q36&lt;Q37,1,0)</f>
        <v>1</v>
      </c>
      <c r="S37" s="9">
        <v>21</v>
      </c>
      <c r="T37" s="9">
        <v>21</v>
      </c>
      <c r="U37" s="9"/>
      <c r="V37" s="10">
        <f t="shared" ref="V37" si="60">IF(S36&lt;S37,1,0)+IF(T36&lt;T37,1,0)+IF(U36&lt;U37,1,0)</f>
        <v>2</v>
      </c>
      <c r="W37" s="11">
        <f t="shared" ref="W37" si="61">IF(V36&lt;V37,1,0)</f>
        <v>1</v>
      </c>
      <c r="X37" s="1">
        <f>H37+M37+R37+W37</f>
        <v>4</v>
      </c>
      <c r="Y37" s="1">
        <f>G37+L37+Q37+V37</f>
        <v>8</v>
      </c>
      <c r="Z37" s="1">
        <f>SUM(D37:F37,I37:K37,N37:P37,S37:U37)</f>
        <v>168</v>
      </c>
      <c r="AA37" s="10">
        <f>IF(OR(X37&gt;X36,AND(X36=X37,Y37&gt;Y36),AND(X36=X37,Y36=Y37,Z37&gt;Z36)),1,0)</f>
        <v>1</v>
      </c>
      <c r="AC37" s="12">
        <f>Z37+Y37*1000+X37*100000+AA37*10000000+INDEX('Ronde 2'!$AC$6:$AC$95,MATCH(B37,'Ronde 2'!$B$6:$B$62,0),1)</f>
        <v>20919522</v>
      </c>
      <c r="AD37" s="1">
        <f t="shared" si="57"/>
        <v>5</v>
      </c>
    </row>
    <row r="38" spans="1:30">
      <c r="AC38" s="12"/>
    </row>
    <row r="39" spans="1:30">
      <c r="D39" s="25" t="s">
        <v>50</v>
      </c>
      <c r="E39" s="25"/>
      <c r="F39" s="25"/>
      <c r="G39" s="25"/>
      <c r="H39" s="25"/>
      <c r="I39" s="26" t="s">
        <v>51</v>
      </c>
      <c r="J39" s="23"/>
      <c r="K39" s="23"/>
      <c r="L39" s="23"/>
      <c r="M39" s="27"/>
      <c r="N39" s="26" t="s">
        <v>52</v>
      </c>
      <c r="O39" s="23"/>
      <c r="P39" s="23"/>
      <c r="Q39" s="23"/>
      <c r="R39" s="27"/>
      <c r="S39" s="23" t="s">
        <v>53</v>
      </c>
      <c r="T39" s="23"/>
      <c r="U39" s="23"/>
      <c r="V39" s="23"/>
      <c r="W39" s="27"/>
      <c r="X39" s="26" t="s">
        <v>54</v>
      </c>
      <c r="Y39" s="23"/>
      <c r="Z39" s="23"/>
      <c r="AA39" s="23" t="s">
        <v>58</v>
      </c>
      <c r="AC39" s="12"/>
    </row>
    <row r="40" spans="1:30">
      <c r="D40" s="4">
        <v>1</v>
      </c>
      <c r="E40" s="4">
        <v>2</v>
      </c>
      <c r="F40" s="4">
        <v>3</v>
      </c>
      <c r="G40" s="4" t="s">
        <v>55</v>
      </c>
      <c r="H40" s="4" t="s">
        <v>56</v>
      </c>
      <c r="I40" s="5">
        <v>1</v>
      </c>
      <c r="J40" s="4">
        <v>2</v>
      </c>
      <c r="K40" s="4">
        <v>3</v>
      </c>
      <c r="L40" s="4" t="s">
        <v>55</v>
      </c>
      <c r="M40" s="6" t="s">
        <v>56</v>
      </c>
      <c r="N40" s="5">
        <v>1</v>
      </c>
      <c r="O40" s="4">
        <v>2</v>
      </c>
      <c r="P40" s="4">
        <v>3</v>
      </c>
      <c r="Q40" s="4" t="s">
        <v>55</v>
      </c>
      <c r="R40" s="6" t="s">
        <v>56</v>
      </c>
      <c r="S40" s="4">
        <v>1</v>
      </c>
      <c r="T40" s="4">
        <v>2</v>
      </c>
      <c r="U40" s="4">
        <v>3</v>
      </c>
      <c r="V40" s="4" t="s">
        <v>55</v>
      </c>
      <c r="W40" s="6" t="s">
        <v>56</v>
      </c>
      <c r="X40" s="4" t="s">
        <v>56</v>
      </c>
      <c r="Y40" s="4" t="s">
        <v>55</v>
      </c>
      <c r="Z40" s="4" t="s">
        <v>57</v>
      </c>
      <c r="AA40" s="24"/>
      <c r="AC40" s="12"/>
    </row>
    <row r="41" spans="1:30">
      <c r="A41" s="28">
        <f>A36+1</f>
        <v>32</v>
      </c>
      <c r="B41" s="7" t="s">
        <v>32</v>
      </c>
      <c r="C41" s="1" t="str">
        <f>B42</f>
        <v>BCP</v>
      </c>
      <c r="D41" s="7">
        <v>9</v>
      </c>
      <c r="E41" s="7">
        <v>11</v>
      </c>
      <c r="F41" s="7"/>
      <c r="G41" s="1">
        <f>IF(D41&gt;D42,1,0)+IF(E41&gt;E42,1,0)+IF(F41&gt;F42,1,0)</f>
        <v>0</v>
      </c>
      <c r="H41" s="1">
        <f>IF(G41&gt;G42,1,0)</f>
        <v>0</v>
      </c>
      <c r="I41" s="8">
        <v>20</v>
      </c>
      <c r="J41" s="9">
        <v>13</v>
      </c>
      <c r="K41" s="9"/>
      <c r="L41" s="10">
        <f>IF(I41&gt;I42,1,0)+IF(J41&gt;J42,1,0)+IF(K41&gt;K42,1,0)</f>
        <v>0</v>
      </c>
      <c r="M41" s="11">
        <f>IF(L41&gt;L42,1,0)</f>
        <v>0</v>
      </c>
      <c r="N41" s="8">
        <v>20</v>
      </c>
      <c r="O41" s="9">
        <v>8</v>
      </c>
      <c r="P41" s="9"/>
      <c r="Q41" s="10">
        <f t="shared" ref="Q41" si="62">IF(N41&gt;N42,1,0)+IF(O41&gt;O42,1,0)+IF(P41&gt;P42,1,0)</f>
        <v>0</v>
      </c>
      <c r="R41" s="11">
        <f t="shared" ref="R41" si="63">IF(Q41&gt;Q42,1,0)</f>
        <v>0</v>
      </c>
      <c r="S41" s="9">
        <v>21</v>
      </c>
      <c r="T41" s="9">
        <v>20</v>
      </c>
      <c r="U41" s="9"/>
      <c r="V41" s="10">
        <f t="shared" ref="V41" si="64">IF(S41&gt;S42,1,0)+IF(T41&gt;T42,1,0)+IF(U41&gt;U42,1,0)</f>
        <v>0</v>
      </c>
      <c r="W41" s="11">
        <f t="shared" ref="W41" si="65">IF(V41&gt;V42,1,0)</f>
        <v>0</v>
      </c>
      <c r="X41" s="1">
        <f>H41+M41+R41+W41</f>
        <v>0</v>
      </c>
      <c r="Y41" s="1">
        <f>G41+L41+Q41+V41</f>
        <v>0</v>
      </c>
      <c r="Z41" s="1">
        <f>SUM(D41:F41,I41:K41,N41:P41,S41:U41)</f>
        <v>122</v>
      </c>
      <c r="AA41" s="10">
        <f>IF(OR(X41&gt;X42,AND(X41=X42,Y41&gt;Y42),AND(X41=X42,Y41=Y42,Z41&gt;Z42)),1,0)</f>
        <v>0</v>
      </c>
      <c r="AC41" s="12">
        <f>Z41+Y41*1000+X41*100000+AA41*10000000+INDEX('Ronde 2'!$AC$6:$AC$95,MATCH(B41,'Ronde 2'!$B$6:$B$62,0),1)</f>
        <v>10408392</v>
      </c>
      <c r="AD41" s="1">
        <f t="shared" ref="AD41:AD42" si="66">RANK(AC41,$AC$6:$AC$62)</f>
        <v>19</v>
      </c>
    </row>
    <row r="42" spans="1:30">
      <c r="A42" s="29"/>
      <c r="B42" s="7" t="s">
        <v>29</v>
      </c>
      <c r="C42" s="1" t="str">
        <f>B41</f>
        <v>EBC 2</v>
      </c>
      <c r="D42" s="7">
        <v>21</v>
      </c>
      <c r="E42" s="7">
        <v>21</v>
      </c>
      <c r="F42" s="7"/>
      <c r="G42" s="1">
        <f>IF(D41&lt;D42,1,0)+IF(E41&lt;E42,1,0)+IF(F41&lt;F42,1,0)</f>
        <v>2</v>
      </c>
      <c r="H42" s="1">
        <f>IF(G41&lt;G42,1,0)</f>
        <v>1</v>
      </c>
      <c r="I42" s="8">
        <v>22</v>
      </c>
      <c r="J42" s="9">
        <v>21</v>
      </c>
      <c r="K42" s="9"/>
      <c r="L42" s="10">
        <f>IF(I41&lt;I42,1,0)+IF(J41&lt;J42,1,0)+IF(K41&lt;K42,1,0)</f>
        <v>2</v>
      </c>
      <c r="M42" s="11">
        <f>IF(L41&lt;L42,1,0)</f>
        <v>1</v>
      </c>
      <c r="N42" s="8">
        <v>22</v>
      </c>
      <c r="O42" s="9">
        <v>21</v>
      </c>
      <c r="P42" s="9"/>
      <c r="Q42" s="10">
        <f t="shared" ref="Q42" si="67">IF(N41&lt;N42,1,0)+IF(O41&lt;O42,1,0)+IF(P41&lt;P42,1,0)</f>
        <v>2</v>
      </c>
      <c r="R42" s="11">
        <f t="shared" ref="R42" si="68">IF(Q41&lt;Q42,1,0)</f>
        <v>1</v>
      </c>
      <c r="S42" s="9">
        <v>23</v>
      </c>
      <c r="T42" s="9">
        <v>22</v>
      </c>
      <c r="U42" s="9"/>
      <c r="V42" s="10">
        <f t="shared" ref="V42" si="69">IF(S41&lt;S42,1,0)+IF(T41&lt;T42,1,0)+IF(U41&lt;U42,1,0)</f>
        <v>2</v>
      </c>
      <c r="W42" s="11">
        <f t="shared" ref="W42" si="70">IF(V41&lt;V42,1,0)</f>
        <v>1</v>
      </c>
      <c r="X42" s="1">
        <f>H42+M42+R42+W42</f>
        <v>4</v>
      </c>
      <c r="Y42" s="1">
        <f>G42+L42+Q42+V42</f>
        <v>8</v>
      </c>
      <c r="Z42" s="1">
        <f>SUM(D42:F42,I42:K42,N42:P42,S42:U42)</f>
        <v>173</v>
      </c>
      <c r="AA42" s="10">
        <f>IF(OR(X42&gt;X41,AND(X41=X42,Y42&gt;Y41),AND(X41=X42,Y41=Y42,Z42&gt;Z41)),1,0)</f>
        <v>1</v>
      </c>
      <c r="AC42" s="12">
        <f>Z42+Y42*1000+X42*100000+AA42*10000000+INDEX('Ronde 2'!$AC$6:$AC$95,MATCH(B42,'Ronde 2'!$B$6:$B$62,0),1)</f>
        <v>20816499</v>
      </c>
      <c r="AD42" s="1">
        <f t="shared" si="66"/>
        <v>8</v>
      </c>
    </row>
    <row r="43" spans="1:30">
      <c r="AC43" s="12"/>
    </row>
    <row r="44" spans="1:30">
      <c r="D44" s="25" t="s">
        <v>50</v>
      </c>
      <c r="E44" s="25"/>
      <c r="F44" s="25"/>
      <c r="G44" s="25"/>
      <c r="H44" s="25"/>
      <c r="I44" s="26" t="s">
        <v>51</v>
      </c>
      <c r="J44" s="23"/>
      <c r="K44" s="23"/>
      <c r="L44" s="23"/>
      <c r="M44" s="27"/>
      <c r="N44" s="26" t="s">
        <v>52</v>
      </c>
      <c r="O44" s="23"/>
      <c r="P44" s="23"/>
      <c r="Q44" s="23"/>
      <c r="R44" s="27"/>
      <c r="S44" s="23" t="s">
        <v>53</v>
      </c>
      <c r="T44" s="23"/>
      <c r="U44" s="23"/>
      <c r="V44" s="23"/>
      <c r="W44" s="27"/>
      <c r="X44" s="26" t="s">
        <v>54</v>
      </c>
      <c r="Y44" s="23"/>
      <c r="Z44" s="23"/>
      <c r="AA44" s="23" t="s">
        <v>58</v>
      </c>
      <c r="AC44" s="12"/>
    </row>
    <row r="45" spans="1:30">
      <c r="D45" s="4">
        <v>1</v>
      </c>
      <c r="E45" s="4">
        <v>2</v>
      </c>
      <c r="F45" s="4">
        <v>3</v>
      </c>
      <c r="G45" s="4" t="s">
        <v>55</v>
      </c>
      <c r="H45" s="4" t="s">
        <v>56</v>
      </c>
      <c r="I45" s="5">
        <v>1</v>
      </c>
      <c r="J45" s="4">
        <v>2</v>
      </c>
      <c r="K45" s="4">
        <v>3</v>
      </c>
      <c r="L45" s="4" t="s">
        <v>55</v>
      </c>
      <c r="M45" s="6" t="s">
        <v>56</v>
      </c>
      <c r="N45" s="5">
        <v>1</v>
      </c>
      <c r="O45" s="4">
        <v>2</v>
      </c>
      <c r="P45" s="4">
        <v>3</v>
      </c>
      <c r="Q45" s="4" t="s">
        <v>55</v>
      </c>
      <c r="R45" s="6" t="s">
        <v>56</v>
      </c>
      <c r="S45" s="4">
        <v>1</v>
      </c>
      <c r="T45" s="4">
        <v>2</v>
      </c>
      <c r="U45" s="4">
        <v>3</v>
      </c>
      <c r="V45" s="4" t="s">
        <v>55</v>
      </c>
      <c r="W45" s="6" t="s">
        <v>56</v>
      </c>
      <c r="X45" s="4" t="s">
        <v>56</v>
      </c>
      <c r="Y45" s="4" t="s">
        <v>55</v>
      </c>
      <c r="Z45" s="4" t="s">
        <v>57</v>
      </c>
      <c r="AA45" s="24"/>
      <c r="AC45" s="12"/>
    </row>
    <row r="46" spans="1:30">
      <c r="A46" s="28">
        <f>A41+1</f>
        <v>33</v>
      </c>
      <c r="B46" s="7" t="s">
        <v>37</v>
      </c>
      <c r="C46" s="1" t="str">
        <f>B47</f>
        <v>USEE</v>
      </c>
      <c r="D46" s="7">
        <v>21</v>
      </c>
      <c r="E46" s="7">
        <v>21</v>
      </c>
      <c r="F46" s="7"/>
      <c r="G46" s="1">
        <f>IF(D46&gt;D47,1,0)+IF(E46&gt;E47,1,0)+IF(F46&gt;F47,1,0)</f>
        <v>2</v>
      </c>
      <c r="H46" s="1">
        <f>IF(G46&gt;G47,1,0)</f>
        <v>1</v>
      </c>
      <c r="I46" s="8">
        <v>21</v>
      </c>
      <c r="J46" s="9">
        <v>21</v>
      </c>
      <c r="K46" s="9"/>
      <c r="L46" s="10">
        <f>IF(I46&gt;I47,1,0)+IF(J46&gt;J47,1,0)+IF(K46&gt;K47,1,0)</f>
        <v>2</v>
      </c>
      <c r="M46" s="11">
        <f>IF(L46&gt;L47,1,0)</f>
        <v>1</v>
      </c>
      <c r="N46" s="8">
        <v>18</v>
      </c>
      <c r="O46" s="9">
        <v>22</v>
      </c>
      <c r="P46" s="9">
        <v>21</v>
      </c>
      <c r="Q46" s="10">
        <f t="shared" ref="Q46" si="71">IF(N46&gt;N47,1,0)+IF(O46&gt;O47,1,0)+IF(P46&gt;P47,1,0)</f>
        <v>2</v>
      </c>
      <c r="R46" s="11">
        <f t="shared" ref="R46" si="72">IF(Q46&gt;Q47,1,0)</f>
        <v>1</v>
      </c>
      <c r="S46" s="9">
        <v>21</v>
      </c>
      <c r="T46" s="9">
        <v>21</v>
      </c>
      <c r="U46" s="9"/>
      <c r="V46" s="10">
        <f t="shared" ref="V46" si="73">IF(S46&gt;S47,1,0)+IF(T46&gt;T47,1,0)+IF(U46&gt;U47,1,0)</f>
        <v>2</v>
      </c>
      <c r="W46" s="11">
        <f t="shared" ref="W46" si="74">IF(V46&gt;V47,1,0)</f>
        <v>1</v>
      </c>
      <c r="X46" s="1">
        <f>H46+M46+R46+W46</f>
        <v>4</v>
      </c>
      <c r="Y46" s="1">
        <f>G46+L46+Q46+V46</f>
        <v>8</v>
      </c>
      <c r="Z46" s="1">
        <f>SUM(D46:F46,I46:K46,N46:P46,S46:U46)</f>
        <v>187</v>
      </c>
      <c r="AA46" s="10">
        <f>IF(OR(X46&gt;X47,AND(X46=X47,Y46&gt;Y47),AND(X46=X47,Y46=Y47,Z46&gt;Z47)),1,0)</f>
        <v>1</v>
      </c>
      <c r="AC46" s="12">
        <f>Z46+Y46*1000+X46*100000+AA46*10000000+INDEX('Ronde 2'!$AC$6:$AC$95,MATCH(B46,'Ronde 2'!$B$6:$B$62,0),1)</f>
        <v>20918498</v>
      </c>
      <c r="AD46" s="1">
        <f t="shared" ref="AD46:AD47" si="75">RANK(AC46,$AC$6:$AC$62)</f>
        <v>6</v>
      </c>
    </row>
    <row r="47" spans="1:30">
      <c r="A47" s="29"/>
      <c r="B47" s="7" t="s">
        <v>27</v>
      </c>
      <c r="C47" s="1" t="str">
        <f>B46</f>
        <v>BCDG 1</v>
      </c>
      <c r="D47" s="7">
        <v>11</v>
      </c>
      <c r="E47" s="7">
        <v>11</v>
      </c>
      <c r="F47" s="7"/>
      <c r="G47" s="1">
        <f>IF(D46&lt;D47,1,0)+IF(E46&lt;E47,1,0)+IF(F46&lt;F47,1,0)</f>
        <v>0</v>
      </c>
      <c r="H47" s="1">
        <f>IF(G46&lt;G47,1,0)</f>
        <v>0</v>
      </c>
      <c r="I47" s="8">
        <v>11</v>
      </c>
      <c r="J47" s="9">
        <v>11</v>
      </c>
      <c r="K47" s="9"/>
      <c r="L47" s="10">
        <f>IF(I46&lt;I47,1,0)+IF(J46&lt;J47,1,0)+IF(K46&lt;K47,1,0)</f>
        <v>0</v>
      </c>
      <c r="M47" s="11">
        <f>IF(L46&lt;L47,1,0)</f>
        <v>0</v>
      </c>
      <c r="N47" s="8">
        <v>21</v>
      </c>
      <c r="O47" s="9">
        <v>20</v>
      </c>
      <c r="P47" s="9">
        <v>14</v>
      </c>
      <c r="Q47" s="10">
        <f t="shared" ref="Q47" si="76">IF(N46&lt;N47,1,0)+IF(O46&lt;O47,1,0)+IF(P46&lt;P47,1,0)</f>
        <v>1</v>
      </c>
      <c r="R47" s="11">
        <f t="shared" ref="R47" si="77">IF(Q46&lt;Q47,1,0)</f>
        <v>0</v>
      </c>
      <c r="S47" s="9">
        <v>12</v>
      </c>
      <c r="T47" s="9">
        <v>12</v>
      </c>
      <c r="U47" s="9"/>
      <c r="V47" s="10">
        <f t="shared" ref="V47" si="78">IF(S46&lt;S47,1,0)+IF(T46&lt;T47,1,0)+IF(U46&lt;U47,1,0)</f>
        <v>0</v>
      </c>
      <c r="W47" s="11">
        <f t="shared" ref="W47" si="79">IF(V46&lt;V47,1,0)</f>
        <v>0</v>
      </c>
      <c r="X47" s="1">
        <f>H47+M47+R47+W47</f>
        <v>0</v>
      </c>
      <c r="Y47" s="1">
        <f>G47+L47+Q47+V47</f>
        <v>1</v>
      </c>
      <c r="Z47" s="1">
        <f>SUM(D47:F47,I47:K47,N47:P47,S47:U47)</f>
        <v>123</v>
      </c>
      <c r="AA47" s="10">
        <f>IF(OR(X47&gt;X46,AND(X46=X47,Y47&gt;Y46),AND(X46=X47,Y46=Y47,Z47&gt;Z46)),1,0)</f>
        <v>0</v>
      </c>
      <c r="AC47" s="12">
        <f>Z47+Y47*1000+X47*100000+AA47*10000000+INDEX('Ronde 2'!$AC$6:$AC$95,MATCH(B47,'Ronde 2'!$B$6:$B$62,0),1)</f>
        <v>10409424</v>
      </c>
      <c r="AD47" s="1">
        <f t="shared" si="75"/>
        <v>17</v>
      </c>
    </row>
    <row r="48" spans="1:30">
      <c r="AC48" s="12"/>
    </row>
    <row r="49" spans="1:30">
      <c r="D49" s="25" t="s">
        <v>50</v>
      </c>
      <c r="E49" s="25"/>
      <c r="F49" s="25"/>
      <c r="G49" s="25"/>
      <c r="H49" s="25"/>
      <c r="I49" s="26" t="s">
        <v>51</v>
      </c>
      <c r="J49" s="23"/>
      <c r="K49" s="23"/>
      <c r="L49" s="23"/>
      <c r="M49" s="27"/>
      <c r="N49" s="26" t="s">
        <v>52</v>
      </c>
      <c r="O49" s="23"/>
      <c r="P49" s="23"/>
      <c r="Q49" s="23"/>
      <c r="R49" s="27"/>
      <c r="S49" s="23" t="s">
        <v>53</v>
      </c>
      <c r="T49" s="23"/>
      <c r="U49" s="23"/>
      <c r="V49" s="23"/>
      <c r="W49" s="27"/>
      <c r="X49" s="26" t="s">
        <v>54</v>
      </c>
      <c r="Y49" s="23"/>
      <c r="Z49" s="23"/>
      <c r="AA49" s="23" t="s">
        <v>58</v>
      </c>
      <c r="AC49" s="12"/>
    </row>
    <row r="50" spans="1:30">
      <c r="D50" s="4">
        <v>1</v>
      </c>
      <c r="E50" s="4">
        <v>2</v>
      </c>
      <c r="F50" s="4">
        <v>3</v>
      </c>
      <c r="G50" s="4" t="s">
        <v>55</v>
      </c>
      <c r="H50" s="4" t="s">
        <v>56</v>
      </c>
      <c r="I50" s="5">
        <v>1</v>
      </c>
      <c r="J50" s="4">
        <v>2</v>
      </c>
      <c r="K50" s="4">
        <v>3</v>
      </c>
      <c r="L50" s="4" t="s">
        <v>55</v>
      </c>
      <c r="M50" s="6" t="s">
        <v>56</v>
      </c>
      <c r="N50" s="5">
        <v>1</v>
      </c>
      <c r="O50" s="4">
        <v>2</v>
      </c>
      <c r="P50" s="4">
        <v>3</v>
      </c>
      <c r="Q50" s="4" t="s">
        <v>55</v>
      </c>
      <c r="R50" s="6" t="s">
        <v>56</v>
      </c>
      <c r="S50" s="4">
        <v>1</v>
      </c>
      <c r="T50" s="4">
        <v>2</v>
      </c>
      <c r="U50" s="4">
        <v>3</v>
      </c>
      <c r="V50" s="4" t="s">
        <v>55</v>
      </c>
      <c r="W50" s="6" t="s">
        <v>56</v>
      </c>
      <c r="X50" s="4" t="s">
        <v>56</v>
      </c>
      <c r="Y50" s="4" t="s">
        <v>55</v>
      </c>
      <c r="Z50" s="4" t="s">
        <v>57</v>
      </c>
      <c r="AA50" s="24"/>
      <c r="AC50" s="12"/>
    </row>
    <row r="51" spans="1:30">
      <c r="A51" s="28">
        <f>A46+1</f>
        <v>34</v>
      </c>
      <c r="B51" s="7" t="s">
        <v>42</v>
      </c>
      <c r="C51" s="1" t="str">
        <f>B52</f>
        <v>SH 2</v>
      </c>
      <c r="D51" s="7">
        <v>13</v>
      </c>
      <c r="E51" s="7">
        <v>8</v>
      </c>
      <c r="F51" s="7"/>
      <c r="G51" s="1">
        <f>IF(D51&gt;D52,1,0)+IF(E51&gt;E52,1,0)+IF(F51&gt;F52,1,0)</f>
        <v>0</v>
      </c>
      <c r="H51" s="1">
        <f>IF(G51&gt;G52,1,0)</f>
        <v>0</v>
      </c>
      <c r="I51" s="8">
        <v>16</v>
      </c>
      <c r="J51" s="9">
        <v>18</v>
      </c>
      <c r="K51" s="9"/>
      <c r="L51" s="10">
        <f>IF(I51&gt;I52,1,0)+IF(J51&gt;J52,1,0)+IF(K51&gt;K52,1,0)</f>
        <v>0</v>
      </c>
      <c r="M51" s="11">
        <f>IF(L51&gt;L52,1,0)</f>
        <v>0</v>
      </c>
      <c r="N51" s="8">
        <v>11</v>
      </c>
      <c r="O51" s="9">
        <v>13</v>
      </c>
      <c r="P51" s="9"/>
      <c r="Q51" s="10">
        <f t="shared" ref="Q51" si="80">IF(N51&gt;N52,1,0)+IF(O51&gt;O52,1,0)+IF(P51&gt;P52,1,0)</f>
        <v>0</v>
      </c>
      <c r="R51" s="11">
        <f t="shared" ref="R51" si="81">IF(Q51&gt;Q52,1,0)</f>
        <v>0</v>
      </c>
      <c r="S51" s="9">
        <v>15</v>
      </c>
      <c r="T51" s="9">
        <v>21</v>
      </c>
      <c r="U51" s="9">
        <v>21</v>
      </c>
      <c r="V51" s="10">
        <f t="shared" ref="V51" si="82">IF(S51&gt;S52,1,0)+IF(T51&gt;T52,1,0)+IF(U51&gt;U52,1,0)</f>
        <v>2</v>
      </c>
      <c r="W51" s="11">
        <f t="shared" ref="W51" si="83">IF(V51&gt;V52,1,0)</f>
        <v>1</v>
      </c>
      <c r="X51" s="1">
        <f>H51+M51+R51+W51</f>
        <v>1</v>
      </c>
      <c r="Y51" s="1">
        <f>G51+L51+Q51+V51</f>
        <v>2</v>
      </c>
      <c r="Z51" s="1">
        <f>SUM(D51:F51,I51:K51,N51:P51,S51:U51)</f>
        <v>136</v>
      </c>
      <c r="AA51" s="10">
        <f>IF(OR(X51&gt;X52,AND(X51=X52,Y51&gt;Y52),AND(X51=X52,Y51=Y52,Z51&gt;Z52)),1,0)</f>
        <v>0</v>
      </c>
      <c r="AC51" s="12">
        <f>Z51+Y51*1000+X51*100000+AA51*10000000+INDEX('Ronde 2'!$AC$6:$AC$95,MATCH(B51,'Ronde 2'!$B$6:$B$62,0),1)</f>
        <v>102267</v>
      </c>
      <c r="AD51" s="1">
        <f t="shared" ref="AD51:AD52" si="84">RANK(AC51,$AC$6:$AC$62)</f>
        <v>24</v>
      </c>
    </row>
    <row r="52" spans="1:30">
      <c r="A52" s="29"/>
      <c r="B52" s="7" t="s">
        <v>40</v>
      </c>
      <c r="C52" s="1" t="str">
        <f>B51</f>
        <v>BCM 2</v>
      </c>
      <c r="D52" s="7">
        <v>21</v>
      </c>
      <c r="E52" s="7">
        <v>21</v>
      </c>
      <c r="F52" s="7"/>
      <c r="G52" s="1">
        <f>IF(D51&lt;D52,1,0)+IF(E51&lt;E52,1,0)+IF(F51&lt;F52,1,0)</f>
        <v>2</v>
      </c>
      <c r="H52" s="1">
        <f>IF(G51&lt;G52,1,0)</f>
        <v>1</v>
      </c>
      <c r="I52" s="8">
        <v>21</v>
      </c>
      <c r="J52" s="9">
        <v>21</v>
      </c>
      <c r="K52" s="9"/>
      <c r="L52" s="10">
        <f>IF(I51&lt;I52,1,0)+IF(J51&lt;J52,1,0)+IF(K51&lt;K52,1,0)</f>
        <v>2</v>
      </c>
      <c r="M52" s="11">
        <f>IF(L51&lt;L52,1,0)</f>
        <v>1</v>
      </c>
      <c r="N52" s="8">
        <v>21</v>
      </c>
      <c r="O52" s="9">
        <v>21</v>
      </c>
      <c r="P52" s="9"/>
      <c r="Q52" s="10">
        <f t="shared" ref="Q52" si="85">IF(N51&lt;N52,1,0)+IF(O51&lt;O52,1,0)+IF(P51&lt;P52,1,0)</f>
        <v>2</v>
      </c>
      <c r="R52" s="11">
        <f t="shared" ref="R52" si="86">IF(Q51&lt;Q52,1,0)</f>
        <v>1</v>
      </c>
      <c r="S52" s="9">
        <v>21</v>
      </c>
      <c r="T52" s="9">
        <v>12</v>
      </c>
      <c r="U52" s="9">
        <v>16</v>
      </c>
      <c r="V52" s="10">
        <f t="shared" ref="V52" si="87">IF(S51&lt;S52,1,0)+IF(T51&lt;T52,1,0)+IF(U51&lt;U52,1,0)</f>
        <v>1</v>
      </c>
      <c r="W52" s="11">
        <f t="shared" ref="W52" si="88">IF(V51&lt;V52,1,0)</f>
        <v>0</v>
      </c>
      <c r="X52" s="1">
        <f>H52+M52+R52+W52</f>
        <v>3</v>
      </c>
      <c r="Y52" s="1">
        <f>G52+L52+Q52+V52</f>
        <v>7</v>
      </c>
      <c r="Z52" s="1">
        <f>SUM(D52:F52,I52:K52,N52:P52,S52:U52)</f>
        <v>175</v>
      </c>
      <c r="AA52" s="10">
        <f>IF(OR(X52&gt;X51,AND(X51=X52,Y52&gt;Y51),AND(X51=X52,Y51=Y52,Z52&gt;Z51)),1,0)</f>
        <v>1</v>
      </c>
      <c r="AC52" s="12">
        <f>Z52+Y52*1000+X52*100000+AA52*10000000+INDEX('Ronde 2'!$AC$6:$AC$95,MATCH(B52,'Ronde 2'!$B$6:$B$62,0),1)</f>
        <v>10513475</v>
      </c>
      <c r="AD52" s="1">
        <f t="shared" si="84"/>
        <v>15</v>
      </c>
    </row>
    <row r="53" spans="1:30">
      <c r="AC53" s="12"/>
    </row>
    <row r="54" spans="1:30">
      <c r="D54" s="25" t="s">
        <v>50</v>
      </c>
      <c r="E54" s="25"/>
      <c r="F54" s="25"/>
      <c r="G54" s="25"/>
      <c r="H54" s="25"/>
      <c r="I54" s="26" t="s">
        <v>51</v>
      </c>
      <c r="J54" s="23"/>
      <c r="K54" s="23"/>
      <c r="L54" s="23"/>
      <c r="M54" s="27"/>
      <c r="N54" s="26" t="s">
        <v>52</v>
      </c>
      <c r="O54" s="23"/>
      <c r="P54" s="23"/>
      <c r="Q54" s="23"/>
      <c r="R54" s="27"/>
      <c r="S54" s="23" t="s">
        <v>53</v>
      </c>
      <c r="T54" s="23"/>
      <c r="U54" s="23"/>
      <c r="V54" s="23"/>
      <c r="W54" s="27"/>
      <c r="X54" s="26" t="s">
        <v>54</v>
      </c>
      <c r="Y54" s="23"/>
      <c r="Z54" s="23"/>
      <c r="AA54" s="23" t="s">
        <v>58</v>
      </c>
      <c r="AC54" s="12"/>
    </row>
    <row r="55" spans="1:30">
      <c r="D55" s="4">
        <v>1</v>
      </c>
      <c r="E55" s="4">
        <v>2</v>
      </c>
      <c r="F55" s="4">
        <v>3</v>
      </c>
      <c r="G55" s="4" t="s">
        <v>55</v>
      </c>
      <c r="H55" s="4" t="s">
        <v>56</v>
      </c>
      <c r="I55" s="5">
        <v>1</v>
      </c>
      <c r="J55" s="4">
        <v>2</v>
      </c>
      <c r="K55" s="4">
        <v>3</v>
      </c>
      <c r="L55" s="4" t="s">
        <v>55</v>
      </c>
      <c r="M55" s="6" t="s">
        <v>56</v>
      </c>
      <c r="N55" s="5">
        <v>1</v>
      </c>
      <c r="O55" s="4">
        <v>2</v>
      </c>
      <c r="P55" s="4">
        <v>3</v>
      </c>
      <c r="Q55" s="4" t="s">
        <v>55</v>
      </c>
      <c r="R55" s="6" t="s">
        <v>56</v>
      </c>
      <c r="S55" s="4">
        <v>1</v>
      </c>
      <c r="T55" s="4">
        <v>2</v>
      </c>
      <c r="U55" s="4">
        <v>3</v>
      </c>
      <c r="V55" s="4" t="s">
        <v>55</v>
      </c>
      <c r="W55" s="6" t="s">
        <v>56</v>
      </c>
      <c r="X55" s="4" t="s">
        <v>56</v>
      </c>
      <c r="Y55" s="4" t="s">
        <v>55</v>
      </c>
      <c r="Z55" s="4" t="s">
        <v>57</v>
      </c>
      <c r="AA55" s="24"/>
      <c r="AC55" s="12"/>
    </row>
    <row r="56" spans="1:30">
      <c r="A56" s="28">
        <f>A51+1</f>
        <v>35</v>
      </c>
      <c r="B56" s="7" t="s">
        <v>22</v>
      </c>
      <c r="C56" s="1" t="str">
        <f>B57</f>
        <v>USOB 2</v>
      </c>
      <c r="D56" s="7">
        <v>21</v>
      </c>
      <c r="E56" s="7">
        <v>21</v>
      </c>
      <c r="F56" s="7"/>
      <c r="G56" s="1">
        <f>IF(D56&gt;D57,1,0)+IF(E56&gt;E57,1,0)+IF(F56&gt;F57,1,0)</f>
        <v>2</v>
      </c>
      <c r="H56" s="1">
        <f>IF(G56&gt;G57,1,0)</f>
        <v>1</v>
      </c>
      <c r="I56" s="8">
        <v>19</v>
      </c>
      <c r="J56" s="9">
        <v>22</v>
      </c>
      <c r="K56" s="9">
        <v>21</v>
      </c>
      <c r="L56" s="10">
        <f>IF(I56&gt;I57,1,0)+IF(J56&gt;J57,1,0)+IF(K56&gt;K57,1,0)</f>
        <v>2</v>
      </c>
      <c r="M56" s="11">
        <f>IF(L56&gt;L57,1,0)</f>
        <v>1</v>
      </c>
      <c r="N56" s="8">
        <v>16</v>
      </c>
      <c r="O56" s="9">
        <v>18</v>
      </c>
      <c r="P56" s="9"/>
      <c r="Q56" s="10">
        <f t="shared" ref="Q56" si="89">IF(N56&gt;N57,1,0)+IF(O56&gt;O57,1,0)+IF(P56&gt;P57,1,0)</f>
        <v>0</v>
      </c>
      <c r="R56" s="11">
        <f t="shared" ref="R56" si="90">IF(Q56&gt;Q57,1,0)</f>
        <v>0</v>
      </c>
      <c r="S56" s="9">
        <v>21</v>
      </c>
      <c r="T56" s="9">
        <v>21</v>
      </c>
      <c r="U56" s="9"/>
      <c r="V56" s="10">
        <f t="shared" ref="V56" si="91">IF(S56&gt;S57,1,0)+IF(T56&gt;T57,1,0)+IF(U56&gt;U57,1,0)</f>
        <v>2</v>
      </c>
      <c r="W56" s="11">
        <f t="shared" ref="W56" si="92">IF(V56&gt;V57,1,0)</f>
        <v>1</v>
      </c>
      <c r="X56" s="1">
        <f>H56+M56+R56+W56</f>
        <v>3</v>
      </c>
      <c r="Y56" s="1">
        <f>G56+L56+Q56+V56</f>
        <v>6</v>
      </c>
      <c r="Z56" s="1">
        <f>SUM(D56:F56,I56:K56,N56:P56,S56:U56)</f>
        <v>180</v>
      </c>
      <c r="AA56" s="10">
        <f>IF(OR(X56&gt;X57,AND(X56=X57,Y56&gt;Y57),AND(X56=X57,Y56=Y57,Z56&gt;Z57)),1,0)</f>
        <v>1</v>
      </c>
      <c r="AC56" s="12">
        <f>Z56+Y56*1000+X56*100000+AA56*10000000+INDEX('Ronde 2'!$AC$6:$AC$95,MATCH(B56,'Ronde 2'!$B$6:$B$62,0),1)</f>
        <v>10714472</v>
      </c>
      <c r="AD56" s="1">
        <f t="shared" ref="AD56:AD57" si="93">RANK(AC56,$AC$6:$AC$62)</f>
        <v>13</v>
      </c>
    </row>
    <row r="57" spans="1:30">
      <c r="A57" s="29"/>
      <c r="B57" s="7" t="s">
        <v>34</v>
      </c>
      <c r="C57" s="1" t="str">
        <f>B56</f>
        <v>VAUREAL</v>
      </c>
      <c r="D57" s="7">
        <v>12</v>
      </c>
      <c r="E57" s="7">
        <v>6</v>
      </c>
      <c r="F57" s="7"/>
      <c r="G57" s="1">
        <f>IF(D56&lt;D57,1,0)+IF(E56&lt;E57,1,0)+IF(F56&lt;F57,1,0)</f>
        <v>0</v>
      </c>
      <c r="H57" s="1">
        <f>IF(G56&lt;G57,1,0)</f>
        <v>0</v>
      </c>
      <c r="I57" s="8">
        <v>21</v>
      </c>
      <c r="J57" s="9">
        <v>20</v>
      </c>
      <c r="K57" s="9">
        <v>11</v>
      </c>
      <c r="L57" s="10">
        <f>IF(I56&lt;I57,1,0)+IF(J56&lt;J57,1,0)+IF(K56&lt;K57,1,0)</f>
        <v>1</v>
      </c>
      <c r="M57" s="11">
        <f>IF(L56&lt;L57,1,0)</f>
        <v>0</v>
      </c>
      <c r="N57" s="8">
        <v>21</v>
      </c>
      <c r="O57" s="9">
        <v>21</v>
      </c>
      <c r="P57" s="9"/>
      <c r="Q57" s="10">
        <f t="shared" ref="Q57" si="94">IF(N56&lt;N57,1,0)+IF(O56&lt;O57,1,0)+IF(P56&lt;P57,1,0)</f>
        <v>2</v>
      </c>
      <c r="R57" s="11">
        <f t="shared" ref="R57" si="95">IF(Q56&lt;Q57,1,0)</f>
        <v>1</v>
      </c>
      <c r="S57" s="9">
        <v>16</v>
      </c>
      <c r="T57" s="9">
        <v>13</v>
      </c>
      <c r="U57" s="9"/>
      <c r="V57" s="10">
        <f t="shared" ref="V57" si="96">IF(S56&lt;S57,1,0)+IF(T56&lt;T57,1,0)+IF(U56&lt;U57,1,0)</f>
        <v>0</v>
      </c>
      <c r="W57" s="11">
        <f t="shared" ref="W57" si="97">IF(V56&lt;V57,1,0)</f>
        <v>0</v>
      </c>
      <c r="X57" s="1">
        <f>H57+M57+R57+W57</f>
        <v>1</v>
      </c>
      <c r="Y57" s="1">
        <f>G57+L57+Q57+V57</f>
        <v>3</v>
      </c>
      <c r="Z57" s="1">
        <f>SUM(D57:F57,I57:K57,N57:P57,S57:U57)</f>
        <v>141</v>
      </c>
      <c r="AA57" s="10">
        <f>IF(OR(X57&gt;X56,AND(X56=X57,Y57&gt;Y56),AND(X56=X57,Y56=Y57,Z57&gt;Z56)),1,0)</f>
        <v>0</v>
      </c>
      <c r="AC57" s="12">
        <f>Z57+Y57*1000+X57*100000+AA57*10000000+INDEX('Ronde 2'!$AC$6:$AC$95,MATCH(B57,'Ronde 2'!$B$6:$B$62,0),1)</f>
        <v>308454</v>
      </c>
      <c r="AD57" s="1">
        <f t="shared" si="93"/>
        <v>23</v>
      </c>
    </row>
    <row r="58" spans="1:30">
      <c r="AC58" s="12"/>
    </row>
    <row r="59" spans="1:30">
      <c r="D59" s="25" t="s">
        <v>50</v>
      </c>
      <c r="E59" s="25"/>
      <c r="F59" s="25"/>
      <c r="G59" s="25"/>
      <c r="H59" s="25"/>
      <c r="I59" s="26" t="s">
        <v>51</v>
      </c>
      <c r="J59" s="23"/>
      <c r="K59" s="23"/>
      <c r="L59" s="23"/>
      <c r="M59" s="27"/>
      <c r="N59" s="26" t="s">
        <v>52</v>
      </c>
      <c r="O59" s="23"/>
      <c r="P59" s="23"/>
      <c r="Q59" s="23"/>
      <c r="R59" s="27"/>
      <c r="S59" s="23" t="s">
        <v>53</v>
      </c>
      <c r="T59" s="23"/>
      <c r="U59" s="23"/>
      <c r="V59" s="23"/>
      <c r="W59" s="27"/>
      <c r="X59" s="26" t="s">
        <v>54</v>
      </c>
      <c r="Y59" s="23"/>
      <c r="Z59" s="23"/>
      <c r="AA59" s="23" t="s">
        <v>58</v>
      </c>
      <c r="AC59" s="12"/>
    </row>
    <row r="60" spans="1:30">
      <c r="D60" s="4">
        <v>1</v>
      </c>
      <c r="E60" s="4">
        <v>2</v>
      </c>
      <c r="F60" s="4">
        <v>3</v>
      </c>
      <c r="G60" s="4" t="s">
        <v>55</v>
      </c>
      <c r="H60" s="4" t="s">
        <v>56</v>
      </c>
      <c r="I60" s="5">
        <v>1</v>
      </c>
      <c r="J60" s="4">
        <v>2</v>
      </c>
      <c r="K60" s="4">
        <v>3</v>
      </c>
      <c r="L60" s="4" t="s">
        <v>55</v>
      </c>
      <c r="M60" s="6" t="s">
        <v>56</v>
      </c>
      <c r="N60" s="5">
        <v>1</v>
      </c>
      <c r="O60" s="4">
        <v>2</v>
      </c>
      <c r="P60" s="4">
        <v>3</v>
      </c>
      <c r="Q60" s="4" t="s">
        <v>55</v>
      </c>
      <c r="R60" s="6" t="s">
        <v>56</v>
      </c>
      <c r="S60" s="4">
        <v>1</v>
      </c>
      <c r="T60" s="4">
        <v>2</v>
      </c>
      <c r="U60" s="4">
        <v>3</v>
      </c>
      <c r="V60" s="4" t="s">
        <v>55</v>
      </c>
      <c r="W60" s="6" t="s">
        <v>56</v>
      </c>
      <c r="X60" s="4" t="s">
        <v>56</v>
      </c>
      <c r="Y60" s="4" t="s">
        <v>55</v>
      </c>
      <c r="Z60" s="4" t="s">
        <v>57</v>
      </c>
      <c r="AA60" s="24"/>
      <c r="AC60" s="12"/>
    </row>
    <row r="61" spans="1:30">
      <c r="A61" s="28">
        <f>A56+1</f>
        <v>36</v>
      </c>
      <c r="B61" s="7" t="s">
        <v>41</v>
      </c>
      <c r="C61" s="1" t="str">
        <f>B62</f>
        <v>BB</v>
      </c>
      <c r="D61" s="7">
        <v>13</v>
      </c>
      <c r="E61" s="7">
        <v>12</v>
      </c>
      <c r="F61" s="7"/>
      <c r="G61" s="1">
        <f>IF(D61&gt;D62,1,0)+IF(E61&gt;E62,1,0)+IF(F61&gt;F62,1,0)</f>
        <v>0</v>
      </c>
      <c r="H61" s="1">
        <f>IF(G61&gt;G62,1,0)</f>
        <v>0</v>
      </c>
      <c r="I61" s="8">
        <v>22</v>
      </c>
      <c r="J61" s="9">
        <v>18</v>
      </c>
      <c r="K61" s="9">
        <v>20</v>
      </c>
      <c r="L61" s="10">
        <f>IF(I61&gt;I62,1,0)+IF(J61&gt;J62,1,0)+IF(K61&gt;K62,1,0)</f>
        <v>1</v>
      </c>
      <c r="M61" s="11">
        <f>IF(L61&gt;L62,1,0)</f>
        <v>0</v>
      </c>
      <c r="N61" s="8">
        <v>16</v>
      </c>
      <c r="O61" s="9">
        <v>9</v>
      </c>
      <c r="P61" s="9"/>
      <c r="Q61" s="10">
        <f t="shared" ref="Q61" si="98">IF(N61&gt;N62,1,0)+IF(O61&gt;O62,1,0)+IF(P61&gt;P62,1,0)</f>
        <v>0</v>
      </c>
      <c r="R61" s="11">
        <f t="shared" ref="R61" si="99">IF(Q61&gt;Q62,1,0)</f>
        <v>0</v>
      </c>
      <c r="S61" s="9">
        <v>16</v>
      </c>
      <c r="T61" s="9">
        <v>12</v>
      </c>
      <c r="U61" s="9"/>
      <c r="V61" s="10">
        <f t="shared" ref="V61" si="100">IF(S61&gt;S62,1,0)+IF(T61&gt;T62,1,0)+IF(U61&gt;U62,1,0)</f>
        <v>0</v>
      </c>
      <c r="W61" s="11">
        <f t="shared" ref="W61" si="101">IF(V61&gt;V62,1,0)</f>
        <v>0</v>
      </c>
      <c r="X61" s="1">
        <f>H61+M61+R61+W61</f>
        <v>0</v>
      </c>
      <c r="Y61" s="1">
        <f>G61+L61+Q61+V61</f>
        <v>1</v>
      </c>
      <c r="Z61" s="1">
        <f>SUM(D61:F61,I61:K61,N61:P61,S61:U61)</f>
        <v>138</v>
      </c>
      <c r="AA61" s="10">
        <f>IF(OR(X61&gt;X62,AND(X61=X62,Y61&gt;Y62),AND(X61=X62,Y61=Y62,Z61&gt;Z62)),1,0)</f>
        <v>0</v>
      </c>
      <c r="AC61" s="12">
        <f>Z61+Y61*1000+X61*100000+AA61*10000000+INDEX('Ronde 2'!$AC$6:$AC$95,MATCH(B61,'Ronde 2'!$B$6:$B$62,0),1)</f>
        <v>309467</v>
      </c>
      <c r="AD61" s="1">
        <f t="shared" ref="AD61:AD62" si="102">RANK(AC61,$AC$6:$AC$62)</f>
        <v>22</v>
      </c>
    </row>
    <row r="62" spans="1:30">
      <c r="A62" s="29"/>
      <c r="B62" s="7" t="s">
        <v>23</v>
      </c>
      <c r="C62" s="1" t="str">
        <f>B61</f>
        <v>BCM 1</v>
      </c>
      <c r="D62" s="7">
        <v>21</v>
      </c>
      <c r="E62" s="7">
        <v>21</v>
      </c>
      <c r="F62" s="7"/>
      <c r="G62" s="1">
        <f>IF(D61&lt;D62,1,0)+IF(E61&lt;E62,1,0)+IF(F61&lt;F62,1,0)</f>
        <v>2</v>
      </c>
      <c r="H62" s="1">
        <f>IF(G61&lt;G62,1,0)</f>
        <v>1</v>
      </c>
      <c r="I62" s="8">
        <v>20</v>
      </c>
      <c r="J62" s="9">
        <v>21</v>
      </c>
      <c r="K62" s="9">
        <v>22</v>
      </c>
      <c r="L62" s="10">
        <f>IF(I61&lt;I62,1,0)+IF(J61&lt;J62,1,0)+IF(K61&lt;K62,1,0)</f>
        <v>2</v>
      </c>
      <c r="M62" s="11">
        <f>IF(L61&lt;L62,1,0)</f>
        <v>1</v>
      </c>
      <c r="N62" s="8">
        <v>21</v>
      </c>
      <c r="O62" s="9">
        <v>21</v>
      </c>
      <c r="P62" s="9"/>
      <c r="Q62" s="10">
        <f t="shared" ref="Q62" si="103">IF(N61&lt;N62,1,0)+IF(O61&lt;O62,1,0)+IF(P61&lt;P62,1,0)</f>
        <v>2</v>
      </c>
      <c r="R62" s="11">
        <f t="shared" ref="R62" si="104">IF(Q61&lt;Q62,1,0)</f>
        <v>1</v>
      </c>
      <c r="S62" s="9">
        <v>21</v>
      </c>
      <c r="T62" s="9">
        <v>21</v>
      </c>
      <c r="U62" s="9"/>
      <c r="V62" s="10">
        <f t="shared" ref="V62" si="105">IF(S61&lt;S62,1,0)+IF(T61&lt;T62,1,0)+IF(U61&lt;U62,1,0)</f>
        <v>2</v>
      </c>
      <c r="W62" s="11">
        <f t="shared" ref="W62" si="106">IF(V61&lt;V62,1,0)</f>
        <v>1</v>
      </c>
      <c r="X62" s="1">
        <f>H62+M62+R62+W62</f>
        <v>4</v>
      </c>
      <c r="Y62" s="1">
        <f>G62+L62+Q62+V62</f>
        <v>8</v>
      </c>
      <c r="Z62" s="1">
        <f>SUM(D62:F62,I62:K62,N62:P62,S62:U62)</f>
        <v>189</v>
      </c>
      <c r="AA62" s="10">
        <f>IF(OR(X62&gt;X61,AND(X61=X62,Y62&gt;Y61),AND(X61=X62,Y61=Y62,Z62&gt;Z61)),1,0)</f>
        <v>1</v>
      </c>
      <c r="AC62" s="12">
        <f>Z62+Y62*1000+X62*100000+AA62*10000000+INDEX('Ronde 2'!$AC$6:$AC$95,MATCH(B62,'Ronde 2'!$B$6:$B$62,0),1)</f>
        <v>10613471</v>
      </c>
      <c r="AD62" s="1">
        <f t="shared" si="102"/>
        <v>14</v>
      </c>
    </row>
    <row r="63" spans="1:30">
      <c r="AC63" s="12"/>
    </row>
    <row r="64" spans="1:30">
      <c r="AC64" s="12"/>
    </row>
    <row r="65" spans="29:29">
      <c r="AC65" s="12"/>
    </row>
  </sheetData>
  <sheetProtection sheet="1" objects="1" scenarios="1" selectLockedCells="1"/>
  <mergeCells count="85">
    <mergeCell ref="A61:A62"/>
    <mergeCell ref="AA54:AA55"/>
    <mergeCell ref="A56:A57"/>
    <mergeCell ref="D59:H59"/>
    <mergeCell ref="I59:M59"/>
    <mergeCell ref="N59:R59"/>
    <mergeCell ref="S59:W59"/>
    <mergeCell ref="X59:Z59"/>
    <mergeCell ref="AA59:AA60"/>
    <mergeCell ref="X54:Z54"/>
    <mergeCell ref="A51:A52"/>
    <mergeCell ref="D54:H54"/>
    <mergeCell ref="I54:M54"/>
    <mergeCell ref="N54:R54"/>
    <mergeCell ref="S54:W54"/>
    <mergeCell ref="AA44:AA45"/>
    <mergeCell ref="A46:A47"/>
    <mergeCell ref="D49:H49"/>
    <mergeCell ref="I49:M49"/>
    <mergeCell ref="N49:R49"/>
    <mergeCell ref="S49:W49"/>
    <mergeCell ref="X49:Z49"/>
    <mergeCell ref="AA49:AA50"/>
    <mergeCell ref="X44:Z44"/>
    <mergeCell ref="A41:A42"/>
    <mergeCell ref="D44:H44"/>
    <mergeCell ref="I44:M44"/>
    <mergeCell ref="N44:R44"/>
    <mergeCell ref="S44:W44"/>
    <mergeCell ref="AA34:AA35"/>
    <mergeCell ref="A36:A37"/>
    <mergeCell ref="D39:H39"/>
    <mergeCell ref="I39:M39"/>
    <mergeCell ref="N39:R39"/>
    <mergeCell ref="S39:W39"/>
    <mergeCell ref="X39:Z39"/>
    <mergeCell ref="AA39:AA40"/>
    <mergeCell ref="X34:Z34"/>
    <mergeCell ref="A31:A32"/>
    <mergeCell ref="D34:H34"/>
    <mergeCell ref="I34:M34"/>
    <mergeCell ref="N34:R34"/>
    <mergeCell ref="S34:W34"/>
    <mergeCell ref="AA24:AA25"/>
    <mergeCell ref="A26:A27"/>
    <mergeCell ref="D29:H29"/>
    <mergeCell ref="I29:M29"/>
    <mergeCell ref="N29:R29"/>
    <mergeCell ref="S29:W29"/>
    <mergeCell ref="X29:Z29"/>
    <mergeCell ref="AA29:AA30"/>
    <mergeCell ref="X24:Z24"/>
    <mergeCell ref="A21:A22"/>
    <mergeCell ref="D24:H24"/>
    <mergeCell ref="I24:M24"/>
    <mergeCell ref="N24:R24"/>
    <mergeCell ref="S24:W24"/>
    <mergeCell ref="AA14:AA15"/>
    <mergeCell ref="A16:A17"/>
    <mergeCell ref="D19:H19"/>
    <mergeCell ref="I19:M19"/>
    <mergeCell ref="N19:R19"/>
    <mergeCell ref="S19:W19"/>
    <mergeCell ref="X19:Z19"/>
    <mergeCell ref="AA19:AA20"/>
    <mergeCell ref="X14:Z14"/>
    <mergeCell ref="A11:A12"/>
    <mergeCell ref="D14:H14"/>
    <mergeCell ref="I14:M14"/>
    <mergeCell ref="N14:R14"/>
    <mergeCell ref="S14:W14"/>
    <mergeCell ref="AD4:AD5"/>
    <mergeCell ref="A6:A7"/>
    <mergeCell ref="D9:H9"/>
    <mergeCell ref="I9:M9"/>
    <mergeCell ref="N9:R9"/>
    <mergeCell ref="S9:W9"/>
    <mergeCell ref="X9:Z9"/>
    <mergeCell ref="AA9:AA10"/>
    <mergeCell ref="D4:H4"/>
    <mergeCell ref="I4:M4"/>
    <mergeCell ref="N4:R4"/>
    <mergeCell ref="S4:W4"/>
    <mergeCell ref="X4:Z4"/>
    <mergeCell ref="AA4:AA5"/>
  </mergeCells>
  <conditionalFormatting sqref="AA6:AA7 AA11:AA12 AA16:AA17 AA21:AA22 AA26:AA27 AA31:AA32 AA36:AA37 AA41:AA42 AA46:AA47 AA51:AA52 AA56:AA57 AA61:AA62">
    <cfRule type="cellIs" dxfId="14" priority="1" operator="equal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workbookViewId="0">
      <selection activeCell="B1" sqref="A1:XFD1"/>
    </sheetView>
  </sheetViews>
  <sheetFormatPr baseColWidth="10" defaultRowHeight="15"/>
  <cols>
    <col min="1" max="1" width="4.42578125" style="10" customWidth="1"/>
    <col min="2" max="2" width="3.7109375" style="10" customWidth="1"/>
    <col min="3" max="16384" width="11.42578125" style="10"/>
  </cols>
  <sheetData>
    <row r="1" spans="1:3" ht="15" customHeight="1">
      <c r="A1" s="30" t="s">
        <v>68</v>
      </c>
      <c r="B1" s="10">
        <v>1</v>
      </c>
      <c r="C1" s="10" t="str">
        <f>INDEX('Ronde 3'!$B$6:$B$62,MATCH(B1,'Ronde 3'!$AD$6:$AD$62,0),1)</f>
        <v>PARMAIN 1</v>
      </c>
    </row>
    <row r="2" spans="1:3">
      <c r="A2" s="30"/>
      <c r="B2" s="10">
        <v>2</v>
      </c>
      <c r="C2" s="10" t="str">
        <f>INDEX('Ronde 3'!$B$6:$B$62,MATCH(B2,'Ronde 3'!$AD$6:$AD$62,0),1)</f>
        <v>AVT 1</v>
      </c>
    </row>
    <row r="3" spans="1:3">
      <c r="A3" s="31"/>
      <c r="B3" s="13">
        <v>3</v>
      </c>
      <c r="C3" s="13" t="str">
        <f>INDEX('Ronde 3'!$B$6:$B$62,MATCH(B3,'Ronde 3'!$AD$6:$AD$62,0),1)</f>
        <v>EBC 1</v>
      </c>
    </row>
    <row r="4" spans="1:3" ht="15" customHeight="1">
      <c r="A4" s="33" t="s">
        <v>65</v>
      </c>
      <c r="B4" s="15">
        <v>4</v>
      </c>
      <c r="C4" s="15" t="str">
        <f>INDEX('Ronde 3'!$B$6:$B$62,MATCH(B4,'Ronde 3'!$AD$6:$AD$62,0),1)</f>
        <v>BCE</v>
      </c>
    </row>
    <row r="5" spans="1:3">
      <c r="A5" s="30"/>
      <c r="B5" s="10">
        <v>5</v>
      </c>
      <c r="C5" s="10" t="str">
        <f>INDEX('Ronde 3'!$B$6:$B$62,MATCH(B5,'Ronde 3'!$AD$6:$AD$62,0),1)</f>
        <v>USOB 1</v>
      </c>
    </row>
    <row r="6" spans="1:3">
      <c r="A6" s="30"/>
      <c r="B6" s="10">
        <v>6</v>
      </c>
      <c r="C6" s="10" t="str">
        <f>INDEX('Ronde 3'!$B$6:$B$62,MATCH(B6,'Ronde 3'!$AD$6:$AD$62,0),1)</f>
        <v>BCDG 1</v>
      </c>
    </row>
    <row r="7" spans="1:3" ht="15" customHeight="1">
      <c r="A7" s="30"/>
      <c r="B7" s="10">
        <v>7</v>
      </c>
      <c r="C7" s="10" t="str">
        <f>INDEX('Ronde 3'!$B$6:$B$62,MATCH(B7,'Ronde 3'!$AD$6:$AD$62,0),1)</f>
        <v>PARMAIN 2</v>
      </c>
    </row>
    <row r="8" spans="1:3">
      <c r="A8" s="30"/>
      <c r="B8" s="10">
        <v>8</v>
      </c>
      <c r="C8" s="10" t="str">
        <f>INDEX('Ronde 3'!$B$6:$B$62,MATCH(B8,'Ronde 3'!$AD$6:$AD$62,0),1)</f>
        <v>BCP</v>
      </c>
    </row>
    <row r="9" spans="1:3">
      <c r="A9" s="30"/>
      <c r="B9" s="10">
        <v>9</v>
      </c>
      <c r="C9" s="10" t="str">
        <f>INDEX('Ronde 3'!$B$6:$B$62,MATCH(B9,'Ronde 3'!$AD$6:$AD$62,0),1)</f>
        <v>BCA 2</v>
      </c>
    </row>
    <row r="10" spans="1:3">
      <c r="A10" s="30"/>
      <c r="B10" s="10">
        <v>10</v>
      </c>
      <c r="C10" s="10" t="str">
        <f>INDEX('Ronde 3'!$B$6:$B$62,MATCH(B10,'Ronde 3'!$AD$6:$AD$62,0),1)</f>
        <v>BCA 1</v>
      </c>
    </row>
    <row r="11" spans="1:3">
      <c r="A11" s="30"/>
      <c r="B11" s="10">
        <v>11</v>
      </c>
      <c r="C11" s="10" t="str">
        <f>INDEX('Ronde 3'!$B$6:$B$62,MATCH(B11,'Ronde 3'!$AD$6:$AD$62,0),1)</f>
        <v>SH 1</v>
      </c>
    </row>
    <row r="12" spans="1:3">
      <c r="A12" s="31"/>
      <c r="B12" s="13">
        <v>12</v>
      </c>
      <c r="C12" s="13" t="str">
        <f>INDEX('Ronde 3'!$B$6:$B$62,MATCH(B12,'Ronde 3'!$AD$6:$AD$62,0),1)</f>
        <v>AVT 2</v>
      </c>
    </row>
    <row r="13" spans="1:3" ht="15" customHeight="1">
      <c r="A13" s="33" t="s">
        <v>66</v>
      </c>
      <c r="B13" s="15">
        <v>13</v>
      </c>
      <c r="C13" s="15" t="str">
        <f>INDEX('Ronde 3'!$B$6:$B$62,MATCH(B13,'Ronde 3'!$AD$6:$AD$62,0),1)</f>
        <v>VAUREAL</v>
      </c>
    </row>
    <row r="14" spans="1:3">
      <c r="A14" s="30"/>
      <c r="B14" s="10">
        <v>14</v>
      </c>
      <c r="C14" s="10" t="str">
        <f>INDEX('Ronde 3'!$B$6:$B$62,MATCH(B14,'Ronde 3'!$AD$6:$AD$62,0),1)</f>
        <v>BB</v>
      </c>
    </row>
    <row r="15" spans="1:3">
      <c r="A15" s="30"/>
      <c r="B15" s="10">
        <v>15</v>
      </c>
      <c r="C15" s="10" t="str">
        <f>INDEX('Ronde 3'!$B$6:$B$62,MATCH(B15,'Ronde 3'!$AD$6:$AD$62,0),1)</f>
        <v>SH 2</v>
      </c>
    </row>
    <row r="16" spans="1:3">
      <c r="A16" s="30"/>
      <c r="B16" s="10">
        <v>16</v>
      </c>
      <c r="C16" s="10" t="str">
        <f>INDEX('Ronde 3'!$B$6:$B$62,MATCH(B16,'Ronde 3'!$AD$6:$AD$62,0),1)</f>
        <v>BCDG 2</v>
      </c>
    </row>
    <row r="17" spans="1:3">
      <c r="A17" s="30"/>
      <c r="B17" s="10">
        <v>17</v>
      </c>
      <c r="C17" s="10" t="str">
        <f>INDEX('Ronde 3'!$B$6:$B$62,MATCH(B17,'Ronde 3'!$AD$6:$AD$62,0),1)</f>
        <v>USEE</v>
      </c>
    </row>
    <row r="18" spans="1:3">
      <c r="A18" s="30"/>
      <c r="B18" s="10">
        <v>18</v>
      </c>
      <c r="C18" s="10" t="str">
        <f>INDEX('Ronde 3'!$B$6:$B$62,MATCH(B18,'Ronde 3'!$AD$6:$AD$62,0),1)</f>
        <v>ASSG 2</v>
      </c>
    </row>
    <row r="19" spans="1:3" ht="15" customHeight="1">
      <c r="A19" s="30"/>
      <c r="B19" s="10">
        <v>19</v>
      </c>
      <c r="C19" s="10" t="str">
        <f>INDEX('Ronde 3'!$B$6:$B$62,MATCH(B19,'Ronde 3'!$AD$6:$AD$62,0),1)</f>
        <v>EBC 2</v>
      </c>
    </row>
    <row r="20" spans="1:3">
      <c r="A20" s="30"/>
      <c r="B20" s="10">
        <v>20</v>
      </c>
      <c r="C20" s="10" t="str">
        <f>INDEX('Ronde 3'!$B$6:$B$62,MATCH(B20,'Ronde 3'!$AD$6:$AD$62,0),1)</f>
        <v>ASSG 1</v>
      </c>
    </row>
    <row r="21" spans="1:3">
      <c r="A21" s="31"/>
      <c r="B21" s="13">
        <v>21</v>
      </c>
      <c r="C21" s="13" t="str">
        <f>INDEX('Ronde 3'!$B$6:$B$62,MATCH(B21,'Ronde 3'!$AD$6:$AD$62,0),1)</f>
        <v>APB</v>
      </c>
    </row>
    <row r="22" spans="1:3" ht="15" customHeight="1">
      <c r="A22" s="30" t="s">
        <v>67</v>
      </c>
      <c r="B22" s="10">
        <v>22</v>
      </c>
      <c r="C22" s="10" t="str">
        <f>INDEX('Ronde 3'!$B$6:$B$62,MATCH(B22,'Ronde 3'!$AD$6:$AD$62,0),1)</f>
        <v>BCM 1</v>
      </c>
    </row>
    <row r="23" spans="1:3">
      <c r="A23" s="30"/>
      <c r="B23" s="10">
        <v>23</v>
      </c>
      <c r="C23" s="10" t="str">
        <f>INDEX('Ronde 3'!$B$6:$B$62,MATCH(B23,'Ronde 3'!$AD$6:$AD$62,0),1)</f>
        <v>USOB 2</v>
      </c>
    </row>
    <row r="24" spans="1:3">
      <c r="A24" s="30"/>
      <c r="B24" s="10">
        <v>24</v>
      </c>
      <c r="C24" s="10" t="str">
        <f>INDEX('Ronde 3'!$B$6:$B$62,MATCH(B24,'Ronde 3'!$AD$6:$AD$62,0),1)</f>
        <v>BCM 2</v>
      </c>
    </row>
  </sheetData>
  <sheetProtection sheet="1" objects="1" scenarios="1" selectLockedCells="1"/>
  <mergeCells count="4">
    <mergeCell ref="A4:A12"/>
    <mergeCell ref="A1:A3"/>
    <mergeCell ref="A22:A24"/>
    <mergeCell ref="A13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inscriptions</vt:lpstr>
      <vt:lpstr>Ronde 1</vt:lpstr>
      <vt:lpstr>clt 1</vt:lpstr>
      <vt:lpstr>Ronde 2</vt:lpstr>
      <vt:lpstr>clt 2</vt:lpstr>
      <vt:lpstr>Ronde 3</vt:lpstr>
      <vt:lpstr>clt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</dc:creator>
  <cp:lastModifiedBy>Yohan</cp:lastModifiedBy>
  <dcterms:created xsi:type="dcterms:W3CDTF">2017-11-29T09:33:24Z</dcterms:created>
  <dcterms:modified xsi:type="dcterms:W3CDTF">2017-12-04T10:43:21Z</dcterms:modified>
</cp:coreProperties>
</file>